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NAS\01 project공유\2020\15-서울시립대 빅데이터 센터\A-Report\02-Work\★1005납품★\04.내역서\"/>
    </mc:Choice>
  </mc:AlternateContent>
  <xr:revisionPtr revIDLastSave="0" documentId="13_ncr:1_{19D26CBC-DF12-43FD-8EDA-2E6CB4F2529F}" xr6:coauthVersionLast="45" xr6:coauthVersionMax="45" xr10:uidLastSave="{00000000-0000-0000-0000-000000000000}"/>
  <bookViews>
    <workbookView xWindow="29025" yWindow="0" windowWidth="28200" windowHeight="15165" xr2:uid="{00000000-000D-0000-FFFF-FFFF00000000}"/>
  </bookViews>
  <sheets>
    <sheet name="원가계산서" sheetId="3" r:id="rId1"/>
    <sheet name="공종별집계표" sheetId="10" r:id="rId2"/>
    <sheet name="공종별내역서" sheetId="9" r:id="rId3"/>
    <sheet name="일위대가목록" sheetId="8" state="hidden" r:id="rId4"/>
    <sheet name="일위대가" sheetId="7" state="hidden" r:id="rId5"/>
    <sheet name="중기단가목록" sheetId="6" state="hidden" r:id="rId6"/>
    <sheet name="중기단가산출서" sheetId="5" state="hidden" r:id="rId7"/>
    <sheet name="단가대비표" sheetId="4" state="hidden" r:id="rId8"/>
    <sheet name=" 공사설정 " sheetId="2" state="hidden" r:id="rId9"/>
  </sheets>
  <definedNames>
    <definedName name="_xlnm.Print_Area" localSheetId="2">공종별내역서!$A$1:$M$411</definedName>
    <definedName name="_xlnm.Print_Area" localSheetId="1">공종별집계표!$A$1:$M$27</definedName>
    <definedName name="_xlnm.Print_Area" localSheetId="7">단가대비표!$A$1:$X$175</definedName>
    <definedName name="_xlnm.Print_Area" localSheetId="4">일위대가!$A$1:$M$771</definedName>
    <definedName name="_xlnm.Print_Area" localSheetId="3">일위대가목록!$A$1:$J$121</definedName>
    <definedName name="_xlnm.Print_Area" localSheetId="5">중기단가목록!$A$1:$J$4</definedName>
    <definedName name="_xlnm.Print_Area" localSheetId="6">중기단가산출서!$A$1:$F$73</definedName>
    <definedName name="_xlnm.Print_Titles" localSheetId="2">공종별내역서!$1:$3</definedName>
    <definedName name="_xlnm.Print_Titles" localSheetId="1">공종별집계표!$1:$4</definedName>
    <definedName name="_xlnm.Print_Titles" localSheetId="7">단가대비표!$1:$4</definedName>
    <definedName name="_xlnm.Print_Titles" localSheetId="0">원가계산서!$1:$3</definedName>
    <definedName name="_xlnm.Print_Titles" localSheetId="4">일위대가!$1:$3</definedName>
    <definedName name="_xlnm.Print_Titles" localSheetId="3">일위대가목록!$1:$3</definedName>
    <definedName name="_xlnm.Print_Titles" localSheetId="5">중기단가목록!$1:$3</definedName>
    <definedName name="_xlnm.Print_Titles" localSheetId="6">중기단가산출서!$1:$3</definedName>
  </definedName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70" i="7" l="1"/>
  <c r="G770" i="7"/>
  <c r="E770" i="7"/>
  <c r="I768" i="7"/>
  <c r="G768" i="7"/>
  <c r="G767" i="7"/>
  <c r="E767" i="7"/>
  <c r="I763" i="7"/>
  <c r="G763" i="7"/>
  <c r="E763" i="7"/>
  <c r="I759" i="7"/>
  <c r="G759" i="7"/>
  <c r="E759" i="7"/>
  <c r="I757" i="7"/>
  <c r="G757" i="7"/>
  <c r="G756" i="7"/>
  <c r="E756" i="7"/>
  <c r="I752" i="7"/>
  <c r="G752" i="7"/>
  <c r="E752" i="7"/>
  <c r="I750" i="7"/>
  <c r="G750" i="7"/>
  <c r="G749" i="7"/>
  <c r="E749" i="7"/>
  <c r="I744" i="7"/>
  <c r="G744" i="7"/>
  <c r="E744" i="7"/>
  <c r="I743" i="7"/>
  <c r="G743" i="7"/>
  <c r="E743" i="7"/>
  <c r="I742" i="7"/>
  <c r="G742" i="7"/>
  <c r="E742" i="7"/>
  <c r="I741" i="7"/>
  <c r="G741" i="7"/>
  <c r="E741" i="7"/>
  <c r="I727" i="7"/>
  <c r="G727" i="7"/>
  <c r="I724" i="7"/>
  <c r="G724" i="7"/>
  <c r="I720" i="7"/>
  <c r="G720" i="7"/>
  <c r="I716" i="7"/>
  <c r="G716" i="7"/>
  <c r="I712" i="7"/>
  <c r="G712" i="7"/>
  <c r="I708" i="7"/>
  <c r="G708" i="7"/>
  <c r="I704" i="7"/>
  <c r="G704" i="7"/>
  <c r="E704" i="7"/>
  <c r="I703" i="7"/>
  <c r="G703" i="7"/>
  <c r="E703" i="7"/>
  <c r="I698" i="7"/>
  <c r="G698" i="7"/>
  <c r="H698" i="7" s="1"/>
  <c r="I697" i="7"/>
  <c r="G697" i="7"/>
  <c r="I692" i="7"/>
  <c r="G692" i="7"/>
  <c r="E692" i="7"/>
  <c r="I691" i="7"/>
  <c r="G691" i="7"/>
  <c r="E691" i="7"/>
  <c r="I686" i="7"/>
  <c r="G686" i="7"/>
  <c r="E686" i="7"/>
  <c r="I685" i="7"/>
  <c r="G685" i="7"/>
  <c r="E685" i="7"/>
  <c r="I679" i="7"/>
  <c r="G679" i="7"/>
  <c r="E679" i="7"/>
  <c r="I678" i="7"/>
  <c r="G678" i="7"/>
  <c r="E678" i="7"/>
  <c r="I673" i="7"/>
  <c r="G673" i="7"/>
  <c r="E673" i="7"/>
  <c r="I672" i="7"/>
  <c r="G672" i="7"/>
  <c r="E672" i="7"/>
  <c r="I667" i="7"/>
  <c r="G667" i="7"/>
  <c r="E667" i="7"/>
  <c r="I666" i="7"/>
  <c r="G666" i="7"/>
  <c r="E666" i="7"/>
  <c r="I662" i="7"/>
  <c r="G662" i="7"/>
  <c r="E662" i="7"/>
  <c r="I661" i="7"/>
  <c r="G661" i="7"/>
  <c r="I657" i="7"/>
  <c r="G657" i="7"/>
  <c r="E657" i="7"/>
  <c r="I652" i="7"/>
  <c r="G652" i="7"/>
  <c r="E652" i="7"/>
  <c r="I651" i="7"/>
  <c r="G651" i="7"/>
  <c r="E651" i="7"/>
  <c r="I645" i="7"/>
  <c r="G645" i="7"/>
  <c r="I644" i="7"/>
  <c r="G644" i="7"/>
  <c r="I639" i="7"/>
  <c r="G639" i="7"/>
  <c r="E639" i="7"/>
  <c r="I638" i="7"/>
  <c r="G638" i="7"/>
  <c r="E638" i="7"/>
  <c r="I633" i="7"/>
  <c r="G633" i="7"/>
  <c r="E633" i="7"/>
  <c r="I632" i="7"/>
  <c r="G632" i="7"/>
  <c r="E632" i="7"/>
  <c r="I627" i="7"/>
  <c r="G627" i="7"/>
  <c r="E627" i="7"/>
  <c r="I626" i="7"/>
  <c r="G626" i="7"/>
  <c r="E626" i="7"/>
  <c r="I622" i="7"/>
  <c r="G622" i="7"/>
  <c r="E622" i="7"/>
  <c r="I621" i="7"/>
  <c r="G621" i="7"/>
  <c r="E621" i="7"/>
  <c r="I617" i="7"/>
  <c r="G617" i="7"/>
  <c r="E617" i="7"/>
  <c r="I616" i="7"/>
  <c r="G616" i="7"/>
  <c r="E616" i="7"/>
  <c r="I611" i="7"/>
  <c r="G611" i="7"/>
  <c r="E611" i="7"/>
  <c r="I610" i="7"/>
  <c r="G610" i="7"/>
  <c r="E610" i="7"/>
  <c r="I604" i="7"/>
  <c r="G604" i="7"/>
  <c r="I603" i="7"/>
  <c r="G603" i="7"/>
  <c r="H603" i="7" s="1"/>
  <c r="I599" i="7"/>
  <c r="G599" i="7"/>
  <c r="E599" i="7"/>
  <c r="I598" i="7"/>
  <c r="G598" i="7"/>
  <c r="E598" i="7"/>
  <c r="I592" i="7"/>
  <c r="G592" i="7"/>
  <c r="E592" i="7"/>
  <c r="I591" i="7"/>
  <c r="G591" i="7"/>
  <c r="E591" i="7"/>
  <c r="I585" i="7"/>
  <c r="G585" i="7"/>
  <c r="E585" i="7"/>
  <c r="I584" i="7"/>
  <c r="G584" i="7"/>
  <c r="E584" i="7"/>
  <c r="I580" i="7"/>
  <c r="G580" i="7"/>
  <c r="E580" i="7"/>
  <c r="I576" i="7"/>
  <c r="G576" i="7"/>
  <c r="E576" i="7"/>
  <c r="I572" i="7"/>
  <c r="G572" i="7"/>
  <c r="E572" i="7"/>
  <c r="I571" i="7"/>
  <c r="G571" i="7"/>
  <c r="E571" i="7"/>
  <c r="I567" i="7"/>
  <c r="G567" i="7"/>
  <c r="E567" i="7"/>
  <c r="I566" i="7"/>
  <c r="G566" i="7"/>
  <c r="E566" i="7"/>
  <c r="I554" i="7"/>
  <c r="G554" i="7"/>
  <c r="E554" i="7"/>
  <c r="I553" i="7"/>
  <c r="G553" i="7"/>
  <c r="E553" i="7"/>
  <c r="I549" i="7"/>
  <c r="G549" i="7"/>
  <c r="E549" i="7"/>
  <c r="I544" i="7"/>
  <c r="G544" i="7"/>
  <c r="E544" i="7"/>
  <c r="I543" i="7"/>
  <c r="G543" i="7"/>
  <c r="E543" i="7"/>
  <c r="I535" i="7"/>
  <c r="G535" i="7"/>
  <c r="E535" i="7"/>
  <c r="I534" i="7"/>
  <c r="G534" i="7"/>
  <c r="E534" i="7"/>
  <c r="I533" i="7"/>
  <c r="G533" i="7"/>
  <c r="I529" i="7"/>
  <c r="G529" i="7"/>
  <c r="E529" i="7"/>
  <c r="I528" i="7"/>
  <c r="G528" i="7"/>
  <c r="E528" i="7"/>
  <c r="I524" i="7"/>
  <c r="G524" i="7"/>
  <c r="E524" i="7"/>
  <c r="I523" i="7"/>
  <c r="G523" i="7"/>
  <c r="E523" i="7"/>
  <c r="I519" i="7"/>
  <c r="G519" i="7"/>
  <c r="E519" i="7"/>
  <c r="I518" i="7"/>
  <c r="G518" i="7"/>
  <c r="E518" i="7"/>
  <c r="I514" i="7"/>
  <c r="G514" i="7"/>
  <c r="E514" i="7"/>
  <c r="I513" i="7"/>
  <c r="G513" i="7"/>
  <c r="E513" i="7"/>
  <c r="I469" i="7"/>
  <c r="G469" i="7"/>
  <c r="I465" i="7"/>
  <c r="G465" i="7"/>
  <c r="I461" i="7"/>
  <c r="G461" i="7"/>
  <c r="E461" i="7"/>
  <c r="I457" i="7"/>
  <c r="G457" i="7"/>
  <c r="E457" i="7"/>
  <c r="I453" i="7"/>
  <c r="G453" i="7"/>
  <c r="E453" i="7"/>
  <c r="I449" i="7"/>
  <c r="G449" i="7"/>
  <c r="E449" i="7"/>
  <c r="I445" i="7"/>
  <c r="G445" i="7"/>
  <c r="I444" i="7"/>
  <c r="G444" i="7"/>
  <c r="E444" i="7"/>
  <c r="I443" i="7"/>
  <c r="G443" i="7"/>
  <c r="E443" i="7"/>
  <c r="I438" i="7"/>
  <c r="G438" i="7"/>
  <c r="E438" i="7"/>
  <c r="I437" i="7"/>
  <c r="G437" i="7"/>
  <c r="E437" i="7"/>
  <c r="I432" i="7"/>
  <c r="G432" i="7"/>
  <c r="E432" i="7"/>
  <c r="I431" i="7"/>
  <c r="G431" i="7"/>
  <c r="E431" i="7"/>
  <c r="I426" i="7"/>
  <c r="G426" i="7"/>
  <c r="E426" i="7"/>
  <c r="I422" i="7"/>
  <c r="G422" i="7"/>
  <c r="I418" i="7"/>
  <c r="G418" i="7"/>
  <c r="I417" i="7"/>
  <c r="G417" i="7"/>
  <c r="I413" i="7"/>
  <c r="G413" i="7"/>
  <c r="I409" i="7"/>
  <c r="G409" i="7"/>
  <c r="I405" i="7"/>
  <c r="G405" i="7"/>
  <c r="H405" i="7" s="1"/>
  <c r="H406" i="7" s="1"/>
  <c r="F55" i="8" s="1"/>
  <c r="I401" i="7"/>
  <c r="G401" i="7"/>
  <c r="I397" i="7"/>
  <c r="G397" i="7"/>
  <c r="I393" i="7"/>
  <c r="G393" i="7"/>
  <c r="I389" i="7"/>
  <c r="G389" i="7"/>
  <c r="I385" i="7"/>
  <c r="G385" i="7"/>
  <c r="I380" i="7"/>
  <c r="G380" i="7"/>
  <c r="E380" i="7"/>
  <c r="I376" i="7"/>
  <c r="G376" i="7"/>
  <c r="I372" i="7"/>
  <c r="G372" i="7"/>
  <c r="E372" i="7"/>
  <c r="I370" i="7"/>
  <c r="G370" i="7"/>
  <c r="I350" i="7"/>
  <c r="G350" i="7"/>
  <c r="I348" i="7"/>
  <c r="G348" i="7"/>
  <c r="I344" i="7"/>
  <c r="G344" i="7"/>
  <c r="I343" i="7"/>
  <c r="G343" i="7"/>
  <c r="I340" i="7"/>
  <c r="G340" i="7"/>
  <c r="I339" i="7"/>
  <c r="G339" i="7"/>
  <c r="I338" i="7"/>
  <c r="G338" i="7"/>
  <c r="H338" i="7" s="1"/>
  <c r="H345" i="7" s="1"/>
  <c r="F42" i="8" s="1"/>
  <c r="I334" i="7"/>
  <c r="G334" i="7"/>
  <c r="I333" i="7"/>
  <c r="G333" i="7"/>
  <c r="I330" i="7"/>
  <c r="G330" i="7"/>
  <c r="I329" i="7"/>
  <c r="G329" i="7"/>
  <c r="I328" i="7"/>
  <c r="G328" i="7"/>
  <c r="I324" i="7"/>
  <c r="G324" i="7"/>
  <c r="I323" i="7"/>
  <c r="G323" i="7"/>
  <c r="I320" i="7"/>
  <c r="G320" i="7"/>
  <c r="H320" i="7" s="1"/>
  <c r="I319" i="7"/>
  <c r="G319" i="7"/>
  <c r="I318" i="7"/>
  <c r="G318" i="7"/>
  <c r="I313" i="7"/>
  <c r="G313" i="7"/>
  <c r="E313" i="7"/>
  <c r="I312" i="7"/>
  <c r="G312" i="7"/>
  <c r="E312" i="7"/>
  <c r="I310" i="7"/>
  <c r="G310" i="7"/>
  <c r="I305" i="7"/>
  <c r="G305" i="7"/>
  <c r="I304" i="7"/>
  <c r="G304" i="7"/>
  <c r="I303" i="7"/>
  <c r="G303" i="7"/>
  <c r="H303" i="7" s="1"/>
  <c r="I302" i="7"/>
  <c r="G302" i="7"/>
  <c r="I301" i="7"/>
  <c r="G301" i="7"/>
  <c r="I300" i="7"/>
  <c r="G300" i="7"/>
  <c r="I299" i="7"/>
  <c r="G299" i="7"/>
  <c r="I298" i="7"/>
  <c r="G298" i="7"/>
  <c r="I297" i="7"/>
  <c r="G297" i="7"/>
  <c r="I296" i="7"/>
  <c r="G296" i="7"/>
  <c r="I295" i="7"/>
  <c r="G295" i="7"/>
  <c r="H295" i="7" s="1"/>
  <c r="I290" i="7"/>
  <c r="G290" i="7"/>
  <c r="I289" i="7"/>
  <c r="G289" i="7"/>
  <c r="I288" i="7"/>
  <c r="G288" i="7"/>
  <c r="I287" i="7"/>
  <c r="G287" i="7"/>
  <c r="I286" i="7"/>
  <c r="G286" i="7"/>
  <c r="I285" i="7"/>
  <c r="G285" i="7"/>
  <c r="I284" i="7"/>
  <c r="G284" i="7"/>
  <c r="I283" i="7"/>
  <c r="G283" i="7"/>
  <c r="H283" i="7" s="1"/>
  <c r="I282" i="7"/>
  <c r="G282" i="7"/>
  <c r="I281" i="7"/>
  <c r="G281" i="7"/>
  <c r="I275" i="7"/>
  <c r="G275" i="7"/>
  <c r="I271" i="7"/>
  <c r="G271" i="7"/>
  <c r="I269" i="7"/>
  <c r="G269" i="7"/>
  <c r="I268" i="7"/>
  <c r="G268" i="7"/>
  <c r="I263" i="7"/>
  <c r="G263" i="7"/>
  <c r="I258" i="7"/>
  <c r="G258" i="7"/>
  <c r="H258" i="7" s="1"/>
  <c r="I257" i="7"/>
  <c r="G257" i="7"/>
  <c r="I256" i="7"/>
  <c r="G256" i="7"/>
  <c r="I247" i="7"/>
  <c r="G247" i="7"/>
  <c r="E247" i="7"/>
  <c r="I246" i="7"/>
  <c r="G246" i="7"/>
  <c r="I245" i="7"/>
  <c r="G245" i="7"/>
  <c r="I244" i="7"/>
  <c r="G244" i="7"/>
  <c r="H244" i="7" s="1"/>
  <c r="I243" i="7"/>
  <c r="G243" i="7"/>
  <c r="I242" i="7"/>
  <c r="G242" i="7"/>
  <c r="H242" i="7" s="1"/>
  <c r="I241" i="7"/>
  <c r="G241" i="7"/>
  <c r="I239" i="7"/>
  <c r="G239" i="7"/>
  <c r="I235" i="7"/>
  <c r="G235" i="7"/>
  <c r="E235" i="7"/>
  <c r="I234" i="7"/>
  <c r="G234" i="7"/>
  <c r="I233" i="7"/>
  <c r="G233" i="7"/>
  <c r="I232" i="7"/>
  <c r="G232" i="7"/>
  <c r="I231" i="7"/>
  <c r="G231" i="7"/>
  <c r="I230" i="7"/>
  <c r="G230" i="7"/>
  <c r="H230" i="7" s="1"/>
  <c r="I229" i="7"/>
  <c r="G229" i="7"/>
  <c r="I227" i="7"/>
  <c r="G227" i="7"/>
  <c r="I223" i="7"/>
  <c r="G223" i="7"/>
  <c r="E223" i="7"/>
  <c r="I222" i="7"/>
  <c r="G222" i="7"/>
  <c r="E222" i="7"/>
  <c r="I221" i="7"/>
  <c r="G221" i="7"/>
  <c r="I220" i="7"/>
  <c r="G220" i="7"/>
  <c r="I219" i="7"/>
  <c r="G219" i="7"/>
  <c r="I218" i="7"/>
  <c r="G218" i="7"/>
  <c r="H218" i="7" s="1"/>
  <c r="I217" i="7"/>
  <c r="G217" i="7"/>
  <c r="I216" i="7"/>
  <c r="G216" i="7"/>
  <c r="I215" i="7"/>
  <c r="G215" i="7"/>
  <c r="I213" i="7"/>
  <c r="G213" i="7"/>
  <c r="I209" i="7"/>
  <c r="G209" i="7"/>
  <c r="E209" i="7"/>
  <c r="I208" i="7"/>
  <c r="G208" i="7"/>
  <c r="E208" i="7"/>
  <c r="I207" i="7"/>
  <c r="G207" i="7"/>
  <c r="E207" i="7"/>
  <c r="I206" i="7"/>
  <c r="G206" i="7"/>
  <c r="H206" i="7" s="1"/>
  <c r="I205" i="7"/>
  <c r="G205" i="7"/>
  <c r="I204" i="7"/>
  <c r="G204" i="7"/>
  <c r="I203" i="7"/>
  <c r="G203" i="7"/>
  <c r="I202" i="7"/>
  <c r="G202" i="7"/>
  <c r="I201" i="7"/>
  <c r="G201" i="7"/>
  <c r="I200" i="7"/>
  <c r="G200" i="7"/>
  <c r="I199" i="7"/>
  <c r="G199" i="7"/>
  <c r="I198" i="7"/>
  <c r="G198" i="7"/>
  <c r="I197" i="7"/>
  <c r="G197" i="7"/>
  <c r="I193" i="7"/>
  <c r="G193" i="7"/>
  <c r="E193" i="7"/>
  <c r="I192" i="7"/>
  <c r="G192" i="7"/>
  <c r="E192" i="7"/>
  <c r="I191" i="7"/>
  <c r="G191" i="7"/>
  <c r="I190" i="7"/>
  <c r="G190" i="7"/>
  <c r="I189" i="7"/>
  <c r="G189" i="7"/>
  <c r="I188" i="7"/>
  <c r="G188" i="7"/>
  <c r="I187" i="7"/>
  <c r="G187" i="7"/>
  <c r="H187" i="7" s="1"/>
  <c r="I186" i="7"/>
  <c r="G186" i="7"/>
  <c r="I185" i="7"/>
  <c r="G185" i="7"/>
  <c r="I184" i="7"/>
  <c r="G184" i="7"/>
  <c r="I183" i="7"/>
  <c r="G183" i="7"/>
  <c r="I179" i="7"/>
  <c r="G179" i="7"/>
  <c r="E179" i="7"/>
  <c r="I178" i="7"/>
  <c r="G178" i="7"/>
  <c r="E178" i="7"/>
  <c r="I177" i="7"/>
  <c r="G177" i="7"/>
  <c r="I176" i="7"/>
  <c r="G176" i="7"/>
  <c r="H176" i="7" s="1"/>
  <c r="I175" i="7"/>
  <c r="G175" i="7"/>
  <c r="I174" i="7"/>
  <c r="G174" i="7"/>
  <c r="I173" i="7"/>
  <c r="G173" i="7"/>
  <c r="I172" i="7"/>
  <c r="G172" i="7"/>
  <c r="I171" i="7"/>
  <c r="G171" i="7"/>
  <c r="I170" i="7"/>
  <c r="G170" i="7"/>
  <c r="I169" i="7"/>
  <c r="G169" i="7"/>
  <c r="I165" i="7"/>
  <c r="G165" i="7"/>
  <c r="E165" i="7"/>
  <c r="I164" i="7"/>
  <c r="G164" i="7"/>
  <c r="E164" i="7"/>
  <c r="I163" i="7"/>
  <c r="G163" i="7"/>
  <c r="E163" i="7"/>
  <c r="I162" i="7"/>
  <c r="G162" i="7"/>
  <c r="I161" i="7"/>
  <c r="G161" i="7"/>
  <c r="I160" i="7"/>
  <c r="G160" i="7"/>
  <c r="I159" i="7"/>
  <c r="G159" i="7"/>
  <c r="I158" i="7"/>
  <c r="G158" i="7"/>
  <c r="I157" i="7"/>
  <c r="G157" i="7"/>
  <c r="H157" i="7" s="1"/>
  <c r="I156" i="7"/>
  <c r="G156" i="7"/>
  <c r="I155" i="7"/>
  <c r="G155" i="7"/>
  <c r="I154" i="7"/>
  <c r="G154" i="7"/>
  <c r="I153" i="7"/>
  <c r="G153" i="7"/>
  <c r="I152" i="7"/>
  <c r="G152" i="7"/>
  <c r="I151" i="7"/>
  <c r="G151" i="7"/>
  <c r="I147" i="7"/>
  <c r="G147" i="7"/>
  <c r="E147" i="7"/>
  <c r="I146" i="7"/>
  <c r="G146" i="7"/>
  <c r="H146" i="7" s="1"/>
  <c r="E146" i="7"/>
  <c r="I145" i="7"/>
  <c r="G145" i="7"/>
  <c r="E145" i="7"/>
  <c r="I144" i="7"/>
  <c r="G144" i="7"/>
  <c r="I143" i="7"/>
  <c r="G143" i="7"/>
  <c r="I142" i="7"/>
  <c r="G142" i="7"/>
  <c r="I141" i="7"/>
  <c r="G141" i="7"/>
  <c r="I140" i="7"/>
  <c r="G140" i="7"/>
  <c r="I139" i="7"/>
  <c r="G139" i="7"/>
  <c r="I138" i="7"/>
  <c r="G138" i="7"/>
  <c r="H138" i="7" s="1"/>
  <c r="I137" i="7"/>
  <c r="G137" i="7"/>
  <c r="I136" i="7"/>
  <c r="G136" i="7"/>
  <c r="I135" i="7"/>
  <c r="G135" i="7"/>
  <c r="I134" i="7"/>
  <c r="G134" i="7"/>
  <c r="I130" i="7"/>
  <c r="G130" i="7"/>
  <c r="E130" i="7"/>
  <c r="I129" i="7"/>
  <c r="G129" i="7"/>
  <c r="E129" i="7"/>
  <c r="I128" i="7"/>
  <c r="G128" i="7"/>
  <c r="E128" i="7"/>
  <c r="I127" i="7"/>
  <c r="G127" i="7"/>
  <c r="H127" i="7" s="1"/>
  <c r="I126" i="7"/>
  <c r="G126" i="7"/>
  <c r="I125" i="7"/>
  <c r="G125" i="7"/>
  <c r="I124" i="7"/>
  <c r="G124" i="7"/>
  <c r="I123" i="7"/>
  <c r="G123" i="7"/>
  <c r="I122" i="7"/>
  <c r="G122" i="7"/>
  <c r="I121" i="7"/>
  <c r="G121" i="7"/>
  <c r="I120" i="7"/>
  <c r="G120" i="7"/>
  <c r="I119" i="7"/>
  <c r="G119" i="7"/>
  <c r="H119" i="7" s="1"/>
  <c r="I118" i="7"/>
  <c r="G118" i="7"/>
  <c r="I114" i="7"/>
  <c r="G114" i="7"/>
  <c r="I109" i="7"/>
  <c r="G109" i="7"/>
  <c r="I104" i="7"/>
  <c r="G104" i="7"/>
  <c r="I99" i="7"/>
  <c r="G99" i="7"/>
  <c r="I94" i="7"/>
  <c r="G94" i="7"/>
  <c r="I88" i="7"/>
  <c r="G88" i="7"/>
  <c r="I83" i="7"/>
  <c r="G83" i="7"/>
  <c r="H83" i="7" s="1"/>
  <c r="I76" i="7"/>
  <c r="G76" i="7"/>
  <c r="I72" i="7"/>
  <c r="G72" i="7"/>
  <c r="H72" i="7" s="1"/>
  <c r="H73" i="7" s="1"/>
  <c r="F14" i="8" s="1"/>
  <c r="E72" i="7"/>
  <c r="I66" i="7"/>
  <c r="G66" i="7"/>
  <c r="I62" i="7"/>
  <c r="G62" i="7"/>
  <c r="I53" i="7"/>
  <c r="G53" i="7"/>
  <c r="E53" i="7"/>
  <c r="I52" i="7"/>
  <c r="G52" i="7"/>
  <c r="E52" i="7"/>
  <c r="I51" i="7"/>
  <c r="G51" i="7"/>
  <c r="E51" i="7"/>
  <c r="I42" i="7"/>
  <c r="G42" i="7"/>
  <c r="E42" i="7"/>
  <c r="I41" i="7"/>
  <c r="G41" i="7"/>
  <c r="I40" i="7"/>
  <c r="G40" i="7"/>
  <c r="I36" i="7"/>
  <c r="G36" i="7"/>
  <c r="E36" i="7"/>
  <c r="I32" i="7"/>
  <c r="G32" i="7"/>
  <c r="E32" i="7"/>
  <c r="I27" i="7"/>
  <c r="G27" i="7"/>
  <c r="I26" i="7"/>
  <c r="G26" i="7"/>
  <c r="I25" i="7"/>
  <c r="G25" i="7"/>
  <c r="I24" i="7"/>
  <c r="G24" i="7"/>
  <c r="I23" i="7"/>
  <c r="G23" i="7"/>
  <c r="I22" i="7"/>
  <c r="G22" i="7"/>
  <c r="I21" i="7"/>
  <c r="G21" i="7"/>
  <c r="I20" i="7"/>
  <c r="G20" i="7"/>
  <c r="I19" i="7"/>
  <c r="G19" i="7"/>
  <c r="I12" i="7"/>
  <c r="G12" i="7"/>
  <c r="I5" i="7"/>
  <c r="G5" i="7"/>
  <c r="V149" i="4"/>
  <c r="O148" i="4"/>
  <c r="E397" i="7" s="1"/>
  <c r="O147" i="4"/>
  <c r="E376" i="7" s="1"/>
  <c r="O145" i="4"/>
  <c r="E418" i="7" s="1"/>
  <c r="O144" i="4"/>
  <c r="E401" i="7" s="1"/>
  <c r="V142" i="4"/>
  <c r="V141" i="4"/>
  <c r="V140" i="4"/>
  <c r="V139" i="4"/>
  <c r="O138" i="4"/>
  <c r="E20" i="10" s="1"/>
  <c r="O137" i="4"/>
  <c r="O136" i="4"/>
  <c r="E99" i="7" s="1"/>
  <c r="O135" i="4"/>
  <c r="E94" i="7" s="1"/>
  <c r="O134" i="4"/>
  <c r="E156" i="7" s="1"/>
  <c r="O133" i="4"/>
  <c r="E724" i="7" s="1"/>
  <c r="O132" i="4"/>
  <c r="O131" i="4"/>
  <c r="E698" i="7" s="1"/>
  <c r="O130" i="4"/>
  <c r="O129" i="4"/>
  <c r="E422" i="7" s="1"/>
  <c r="K422" i="7" s="1"/>
  <c r="O128" i="4"/>
  <c r="O127" i="4"/>
  <c r="E697" i="7" s="1"/>
  <c r="O126" i="4"/>
  <c r="O125" i="4"/>
  <c r="O124" i="4"/>
  <c r="O123" i="4"/>
  <c r="O122" i="4"/>
  <c r="O121" i="4"/>
  <c r="O120" i="4"/>
  <c r="O119" i="4"/>
  <c r="E144" i="7" s="1"/>
  <c r="F144" i="7" s="1"/>
  <c r="O118" i="4"/>
  <c r="E41" i="7" s="1"/>
  <c r="O117" i="4"/>
  <c r="E258" i="7" s="1"/>
  <c r="O116" i="4"/>
  <c r="E661" i="7" s="1"/>
  <c r="O115" i="4"/>
  <c r="O114" i="4"/>
  <c r="E281" i="7" s="1"/>
  <c r="O113" i="4"/>
  <c r="O112" i="4"/>
  <c r="O111" i="4"/>
  <c r="O110" i="4"/>
  <c r="O109" i="4"/>
  <c r="O108" i="4"/>
  <c r="O107" i="4"/>
  <c r="E175" i="7" s="1"/>
  <c r="O106" i="4"/>
  <c r="E217" i="7" s="1"/>
  <c r="K217" i="7" s="1"/>
  <c r="O105" i="4"/>
  <c r="E216" i="7" s="1"/>
  <c r="O104" i="4"/>
  <c r="E76" i="7" s="1"/>
  <c r="K76" i="7" s="1"/>
  <c r="O103" i="4"/>
  <c r="E12" i="7" s="1"/>
  <c r="K12" i="7" s="1"/>
  <c r="O102" i="4"/>
  <c r="E5" i="7" s="1"/>
  <c r="K5" i="7" s="1"/>
  <c r="O101" i="4"/>
  <c r="E26" i="7" s="1"/>
  <c r="O100" i="4"/>
  <c r="E25" i="7" s="1"/>
  <c r="K25" i="7" s="1"/>
  <c r="O99" i="4"/>
  <c r="E22" i="7" s="1"/>
  <c r="K22" i="7" s="1"/>
  <c r="O98" i="4"/>
  <c r="E24" i="7" s="1"/>
  <c r="O97" i="4"/>
  <c r="E23" i="7" s="1"/>
  <c r="K23" i="7" s="1"/>
  <c r="O96" i="4"/>
  <c r="E21" i="7" s="1"/>
  <c r="K21" i="7" s="1"/>
  <c r="O95" i="4"/>
  <c r="E20" i="7" s="1"/>
  <c r="O94" i="4"/>
  <c r="E19" i="7" s="1"/>
  <c r="K19" i="7" s="1"/>
  <c r="O93" i="4"/>
  <c r="O92" i="4"/>
  <c r="O91" i="4"/>
  <c r="O90" i="4"/>
  <c r="O88" i="4"/>
  <c r="O87" i="4"/>
  <c r="O86" i="4"/>
  <c r="O85" i="4"/>
  <c r="O84" i="4"/>
  <c r="O83" i="4"/>
  <c r="O82" i="4"/>
  <c r="O81" i="4"/>
  <c r="E310" i="7" s="1"/>
  <c r="O80" i="4"/>
  <c r="O79" i="4"/>
  <c r="O78" i="4"/>
  <c r="O77" i="4"/>
  <c r="O76" i="4"/>
  <c r="O75" i="4"/>
  <c r="E393" i="7" s="1"/>
  <c r="O74" i="4"/>
  <c r="O73" i="4"/>
  <c r="O72" i="4"/>
  <c r="O71" i="4"/>
  <c r="O70" i="4"/>
  <c r="O69" i="4"/>
  <c r="E88" i="7" s="1"/>
  <c r="O68" i="4"/>
  <c r="E184" i="7" s="1"/>
  <c r="O67" i="4"/>
  <c r="E185" i="7" s="1"/>
  <c r="O66" i="4"/>
  <c r="E241" i="7" s="1"/>
  <c r="O65" i="4"/>
  <c r="E370" i="7" s="1"/>
  <c r="O64" i="4"/>
  <c r="E305" i="7" s="1"/>
  <c r="O63" i="4"/>
  <c r="E304" i="7" s="1"/>
  <c r="O62" i="4"/>
  <c r="E290" i="7" s="1"/>
  <c r="O61" i="4"/>
  <c r="E289" i="7" s="1"/>
  <c r="O60" i="4"/>
  <c r="E301" i="7" s="1"/>
  <c r="O59" i="4"/>
  <c r="E300" i="7" s="1"/>
  <c r="O58" i="4"/>
  <c r="E299" i="7" s="1"/>
  <c r="O57" i="4"/>
  <c r="E298" i="7" s="1"/>
  <c r="O56" i="4"/>
  <c r="E297" i="7" s="1"/>
  <c r="O55" i="4"/>
  <c r="E282" i="7" s="1"/>
  <c r="O54" i="4"/>
  <c r="E302" i="7" s="1"/>
  <c r="O53" i="4"/>
  <c r="E288" i="7" s="1"/>
  <c r="O52" i="4"/>
  <c r="E197" i="7" s="1"/>
  <c r="O51" i="4"/>
  <c r="E151" i="7" s="1"/>
  <c r="O50" i="4"/>
  <c r="E118" i="7" s="1"/>
  <c r="O49" i="4"/>
  <c r="O48" i="4"/>
  <c r="E204" i="7" s="1"/>
  <c r="O47" i="4"/>
  <c r="E445" i="7" s="1"/>
  <c r="O46" i="4"/>
  <c r="E62" i="7" s="1"/>
  <c r="F62" i="7" s="1"/>
  <c r="O45" i="4"/>
  <c r="E205" i="7" s="1"/>
  <c r="O44" i="4"/>
  <c r="E275" i="7" s="1"/>
  <c r="O43" i="4"/>
  <c r="E645" i="7" s="1"/>
  <c r="O42" i="4"/>
  <c r="E644" i="7" s="1"/>
  <c r="O40" i="4"/>
  <c r="E604" i="7" s="1"/>
  <c r="O39" i="4"/>
  <c r="O38" i="4"/>
  <c r="E348" i="7" s="1"/>
  <c r="O37" i="4"/>
  <c r="E318" i="7" s="1"/>
  <c r="O36" i="4"/>
  <c r="E328" i="7" s="1"/>
  <c r="O35" i="4"/>
  <c r="E319" i="7" s="1"/>
  <c r="O34" i="4"/>
  <c r="E330" i="7" s="1"/>
  <c r="O33" i="4"/>
  <c r="E708" i="7" s="1"/>
  <c r="O32" i="4"/>
  <c r="E269" i="7" s="1"/>
  <c r="O31" i="4"/>
  <c r="E716" i="7" s="1"/>
  <c r="O30" i="4"/>
  <c r="E268" i="7" s="1"/>
  <c r="O29" i="4"/>
  <c r="E27" i="7" s="1"/>
  <c r="K27" i="7" s="1"/>
  <c r="O28" i="4"/>
  <c r="O27" i="4"/>
  <c r="O26" i="4"/>
  <c r="E533" i="7" s="1"/>
  <c r="O25" i="4"/>
  <c r="O24" i="4"/>
  <c r="E750" i="7" s="1"/>
  <c r="O23" i="4"/>
  <c r="E757" i="7" s="1"/>
  <c r="K757" i="7" s="1"/>
  <c r="O22" i="4"/>
  <c r="E40" i="7" s="1"/>
  <c r="F40" i="7" s="1"/>
  <c r="O21" i="4"/>
  <c r="E257" i="7" s="1"/>
  <c r="O20" i="4"/>
  <c r="E66" i="7" s="1"/>
  <c r="O19" i="4"/>
  <c r="O18" i="4"/>
  <c r="E350" i="7" s="1"/>
  <c r="O17" i="4"/>
  <c r="E334" i="7" s="1"/>
  <c r="O16" i="4"/>
  <c r="O15" i="4"/>
  <c r="E603" i="7" s="1"/>
  <c r="O14" i="4"/>
  <c r="E114" i="7" s="1"/>
  <c r="O13" i="4"/>
  <c r="E152" i="7" s="1"/>
  <c r="F152" i="7" s="1"/>
  <c r="V10" i="4"/>
  <c r="V9" i="4"/>
  <c r="I756" i="7" s="1"/>
  <c r="V8" i="4"/>
  <c r="V7" i="4"/>
  <c r="I749" i="7" s="1"/>
  <c r="K749" i="7" s="1"/>
  <c r="V6" i="4"/>
  <c r="V5" i="4"/>
  <c r="I767" i="7" s="1"/>
  <c r="F770" i="7"/>
  <c r="H770" i="7"/>
  <c r="J770" i="7"/>
  <c r="K770" i="7"/>
  <c r="H769" i="7"/>
  <c r="J769" i="7"/>
  <c r="H768" i="7"/>
  <c r="J768" i="7"/>
  <c r="F767" i="7"/>
  <c r="H767" i="7"/>
  <c r="F764" i="7"/>
  <c r="J764" i="7"/>
  <c r="G120" i="8" s="1"/>
  <c r="F763" i="7"/>
  <c r="J763" i="7"/>
  <c r="F759" i="7"/>
  <c r="H759" i="7"/>
  <c r="J759" i="7"/>
  <c r="K759" i="7"/>
  <c r="H758" i="7"/>
  <c r="J758" i="7"/>
  <c r="F757" i="7"/>
  <c r="E758" i="7" s="1"/>
  <c r="F758" i="7" s="1"/>
  <c r="L758" i="7" s="1"/>
  <c r="H757" i="7"/>
  <c r="J757" i="7"/>
  <c r="F756" i="7"/>
  <c r="H756" i="7"/>
  <c r="H753" i="7"/>
  <c r="F118" i="8" s="1"/>
  <c r="G537" i="7" s="1"/>
  <c r="H537" i="7" s="1"/>
  <c r="F752" i="7"/>
  <c r="H752" i="7"/>
  <c r="J752" i="7"/>
  <c r="K752" i="7"/>
  <c r="H751" i="7"/>
  <c r="J751" i="7"/>
  <c r="H750" i="7"/>
  <c r="J750" i="7"/>
  <c r="F749" i="7"/>
  <c r="H749" i="7"/>
  <c r="F746" i="7"/>
  <c r="F745" i="7"/>
  <c r="J745" i="7"/>
  <c r="F744" i="7"/>
  <c r="H744" i="7"/>
  <c r="J744" i="7"/>
  <c r="J746" i="7" s="1"/>
  <c r="G117" i="8" s="1"/>
  <c r="I509" i="7" s="1"/>
  <c r="J509" i="7" s="1"/>
  <c r="J510" i="7" s="1"/>
  <c r="G76" i="8" s="1"/>
  <c r="K744" i="7"/>
  <c r="F743" i="7"/>
  <c r="J743" i="7"/>
  <c r="F742" i="7"/>
  <c r="H742" i="7"/>
  <c r="J742" i="7"/>
  <c r="K742" i="7"/>
  <c r="F741" i="7"/>
  <c r="H741" i="7"/>
  <c r="J741" i="7"/>
  <c r="K741" i="7"/>
  <c r="F738" i="7"/>
  <c r="H738" i="7"/>
  <c r="F116" i="8" s="1"/>
  <c r="G725" i="7" s="1"/>
  <c r="H725" i="7" s="1"/>
  <c r="J738" i="7"/>
  <c r="G116" i="8" s="1"/>
  <c r="I725" i="7" s="1"/>
  <c r="J725" i="7" s="1"/>
  <c r="F737" i="7"/>
  <c r="H737" i="7"/>
  <c r="L737" i="7" s="1"/>
  <c r="J737" i="7"/>
  <c r="K737" i="7"/>
  <c r="F736" i="7"/>
  <c r="H736" i="7"/>
  <c r="J736" i="7"/>
  <c r="L736" i="7" s="1"/>
  <c r="K736" i="7"/>
  <c r="F733" i="7"/>
  <c r="J733" i="7"/>
  <c r="G115" i="8" s="1"/>
  <c r="I709" i="7" s="1"/>
  <c r="J709" i="7" s="1"/>
  <c r="F732" i="7"/>
  <c r="H732" i="7"/>
  <c r="L732" i="7" s="1"/>
  <c r="J732" i="7"/>
  <c r="K732" i="7"/>
  <c r="F731" i="7"/>
  <c r="H731" i="7"/>
  <c r="H733" i="7" s="1"/>
  <c r="F115" i="8" s="1"/>
  <c r="G709" i="7" s="1"/>
  <c r="H709" i="7" s="1"/>
  <c r="J731" i="7"/>
  <c r="K731" i="7"/>
  <c r="E115" i="8"/>
  <c r="E709" i="7" s="1"/>
  <c r="H727" i="7"/>
  <c r="J727" i="7"/>
  <c r="F726" i="7"/>
  <c r="L726" i="7" s="1"/>
  <c r="H726" i="7"/>
  <c r="J726" i="7"/>
  <c r="K726" i="7"/>
  <c r="H724" i="7"/>
  <c r="J724" i="7"/>
  <c r="H720" i="7"/>
  <c r="J720" i="7"/>
  <c r="F718" i="7"/>
  <c r="H718" i="7"/>
  <c r="J718" i="7"/>
  <c r="K718" i="7"/>
  <c r="L718" i="7"/>
  <c r="H716" i="7"/>
  <c r="J716" i="7"/>
  <c r="H712" i="7"/>
  <c r="J712" i="7"/>
  <c r="F710" i="7"/>
  <c r="L710" i="7" s="1"/>
  <c r="H710" i="7"/>
  <c r="J710" i="7"/>
  <c r="K710" i="7"/>
  <c r="H708" i="7"/>
  <c r="J708" i="7"/>
  <c r="J713" i="7" s="1"/>
  <c r="G112" i="8" s="1"/>
  <c r="I359" i="7" s="1"/>
  <c r="J359" i="7" s="1"/>
  <c r="F704" i="7"/>
  <c r="H704" i="7"/>
  <c r="J704" i="7"/>
  <c r="K704" i="7"/>
  <c r="F703" i="7"/>
  <c r="H703" i="7"/>
  <c r="H705" i="7" s="1"/>
  <c r="F111" i="8" s="1"/>
  <c r="G474" i="7" s="1"/>
  <c r="H474" i="7" s="1"/>
  <c r="J703" i="7"/>
  <c r="J705" i="7" s="1"/>
  <c r="G111" i="8" s="1"/>
  <c r="I474" i="7" s="1"/>
  <c r="J474" i="7" s="1"/>
  <c r="K703" i="7"/>
  <c r="H700" i="7"/>
  <c r="F110" i="8" s="1"/>
  <c r="J700" i="7"/>
  <c r="G110" i="8" s="1"/>
  <c r="H699" i="7"/>
  <c r="J699" i="7"/>
  <c r="J698" i="7"/>
  <c r="H697" i="7"/>
  <c r="J697" i="7"/>
  <c r="F693" i="7"/>
  <c r="H693" i="7"/>
  <c r="F692" i="7"/>
  <c r="H692" i="7"/>
  <c r="J692" i="7"/>
  <c r="K692" i="7"/>
  <c r="F691" i="7"/>
  <c r="F694" i="7" s="1"/>
  <c r="H691" i="7"/>
  <c r="H694" i="7" s="1"/>
  <c r="F109" i="8" s="1"/>
  <c r="J691" i="7"/>
  <c r="K691" i="7"/>
  <c r="F688" i="7"/>
  <c r="H688" i="7"/>
  <c r="F108" i="8" s="1"/>
  <c r="G113" i="7" s="1"/>
  <c r="H113" i="7" s="1"/>
  <c r="F687" i="7"/>
  <c r="H687" i="7"/>
  <c r="F686" i="7"/>
  <c r="H686" i="7"/>
  <c r="J686" i="7"/>
  <c r="K686" i="7"/>
  <c r="F685" i="7"/>
  <c r="H685" i="7"/>
  <c r="I687" i="7" s="1"/>
  <c r="K687" i="7" s="1"/>
  <c r="J685" i="7"/>
  <c r="K685" i="7"/>
  <c r="F681" i="7"/>
  <c r="H681" i="7"/>
  <c r="F680" i="7"/>
  <c r="J680" i="7"/>
  <c r="F679" i="7"/>
  <c r="H679" i="7"/>
  <c r="J679" i="7"/>
  <c r="K679" i="7"/>
  <c r="F678" i="7"/>
  <c r="H678" i="7"/>
  <c r="I681" i="7" s="1"/>
  <c r="K681" i="7" s="1"/>
  <c r="J678" i="7"/>
  <c r="K678" i="7"/>
  <c r="F674" i="7"/>
  <c r="H674" i="7"/>
  <c r="F673" i="7"/>
  <c r="J673" i="7"/>
  <c r="F672" i="7"/>
  <c r="F675" i="7" s="1"/>
  <c r="H672" i="7"/>
  <c r="J672" i="7"/>
  <c r="K672" i="7"/>
  <c r="F668" i="7"/>
  <c r="H668" i="7"/>
  <c r="F667" i="7"/>
  <c r="H667" i="7"/>
  <c r="J667" i="7"/>
  <c r="K667" i="7"/>
  <c r="F666" i="7"/>
  <c r="F669" i="7" s="1"/>
  <c r="H666" i="7"/>
  <c r="H669" i="7" s="1"/>
  <c r="F105" i="8" s="1"/>
  <c r="J666" i="7"/>
  <c r="K666" i="7"/>
  <c r="H663" i="7"/>
  <c r="F104" i="8" s="1"/>
  <c r="F662" i="7"/>
  <c r="H662" i="7"/>
  <c r="J662" i="7"/>
  <c r="J663" i="7" s="1"/>
  <c r="G104" i="8" s="1"/>
  <c r="K662" i="7"/>
  <c r="H661" i="7"/>
  <c r="J661" i="7"/>
  <c r="H658" i="7"/>
  <c r="F103" i="8" s="1"/>
  <c r="G647" i="7" s="1"/>
  <c r="H647" i="7" s="1"/>
  <c r="F657" i="7"/>
  <c r="F658" i="7" s="1"/>
  <c r="E103" i="8" s="1"/>
  <c r="H657" i="7"/>
  <c r="J657" i="7"/>
  <c r="J658" i="7" s="1"/>
  <c r="G103" i="8" s="1"/>
  <c r="I647" i="7" s="1"/>
  <c r="J647" i="7" s="1"/>
  <c r="K657" i="7"/>
  <c r="F653" i="7"/>
  <c r="H653" i="7"/>
  <c r="F652" i="7"/>
  <c r="H652" i="7"/>
  <c r="J652" i="7"/>
  <c r="K652" i="7"/>
  <c r="F651" i="7"/>
  <c r="J651" i="7"/>
  <c r="H645" i="7"/>
  <c r="J645" i="7"/>
  <c r="H644" i="7"/>
  <c r="J644" i="7"/>
  <c r="F640" i="7"/>
  <c r="H640" i="7"/>
  <c r="J640" i="7"/>
  <c r="K640" i="7"/>
  <c r="F639" i="7"/>
  <c r="H639" i="7"/>
  <c r="J639" i="7"/>
  <c r="K639" i="7"/>
  <c r="F638" i="7"/>
  <c r="F641" i="7" s="1"/>
  <c r="H638" i="7"/>
  <c r="H641" i="7" s="1"/>
  <c r="F100" i="8" s="1"/>
  <c r="G77" i="7" s="1"/>
  <c r="H77" i="7" s="1"/>
  <c r="J638" i="7"/>
  <c r="J641" i="7" s="1"/>
  <c r="G100" i="8" s="1"/>
  <c r="I77" i="7" s="1"/>
  <c r="J77" i="7" s="1"/>
  <c r="K638" i="7"/>
  <c r="F634" i="7"/>
  <c r="H634" i="7"/>
  <c r="F633" i="7"/>
  <c r="F635" i="7" s="1"/>
  <c r="H633" i="7"/>
  <c r="J633" i="7"/>
  <c r="K633" i="7"/>
  <c r="F632" i="7"/>
  <c r="H632" i="7"/>
  <c r="L632" i="7" s="1"/>
  <c r="J632" i="7"/>
  <c r="K632" i="7"/>
  <c r="F628" i="7"/>
  <c r="H628" i="7"/>
  <c r="L628" i="7" s="1"/>
  <c r="J628" i="7"/>
  <c r="K628" i="7"/>
  <c r="F627" i="7"/>
  <c r="H627" i="7"/>
  <c r="J627" i="7"/>
  <c r="K627" i="7"/>
  <c r="F626" i="7"/>
  <c r="F629" i="7" s="1"/>
  <c r="J626" i="7"/>
  <c r="J629" i="7" s="1"/>
  <c r="G98" i="8" s="1"/>
  <c r="I60" i="7" s="1"/>
  <c r="J60" i="7" s="1"/>
  <c r="H623" i="7"/>
  <c r="F97" i="8" s="1"/>
  <c r="G59" i="7" s="1"/>
  <c r="H59" i="7" s="1"/>
  <c r="J623" i="7"/>
  <c r="G97" i="8" s="1"/>
  <c r="I59" i="7" s="1"/>
  <c r="J59" i="7" s="1"/>
  <c r="F622" i="7"/>
  <c r="H622" i="7"/>
  <c r="J622" i="7"/>
  <c r="K622" i="7"/>
  <c r="F621" i="7"/>
  <c r="F623" i="7" s="1"/>
  <c r="H621" i="7"/>
  <c r="J621" i="7"/>
  <c r="K621" i="7"/>
  <c r="F617" i="7"/>
  <c r="H617" i="7"/>
  <c r="J617" i="7"/>
  <c r="J618" i="7" s="1"/>
  <c r="G96" i="8" s="1"/>
  <c r="I54" i="7" s="1"/>
  <c r="J54" i="7" s="1"/>
  <c r="K617" i="7"/>
  <c r="F616" i="7"/>
  <c r="F618" i="7" s="1"/>
  <c r="H616" i="7"/>
  <c r="H618" i="7" s="1"/>
  <c r="F96" i="8" s="1"/>
  <c r="G54" i="7" s="1"/>
  <c r="H54" i="7" s="1"/>
  <c r="J616" i="7"/>
  <c r="K616" i="7"/>
  <c r="F613" i="7"/>
  <c r="H613" i="7"/>
  <c r="F95" i="8" s="1"/>
  <c r="G47" i="7" s="1"/>
  <c r="H47" i="7" s="1"/>
  <c r="F612" i="7"/>
  <c r="H612" i="7"/>
  <c r="I612" i="7"/>
  <c r="K612" i="7" s="1"/>
  <c r="J612" i="7"/>
  <c r="L612" i="7" s="1"/>
  <c r="F611" i="7"/>
  <c r="H611" i="7"/>
  <c r="J611" i="7"/>
  <c r="K611" i="7"/>
  <c r="F610" i="7"/>
  <c r="H610" i="7"/>
  <c r="J610" i="7"/>
  <c r="K610" i="7"/>
  <c r="H607" i="7"/>
  <c r="F94" i="8" s="1"/>
  <c r="G46" i="7" s="1"/>
  <c r="H46" i="7" s="1"/>
  <c r="H606" i="7"/>
  <c r="J606" i="7"/>
  <c r="H605" i="7"/>
  <c r="J605" i="7"/>
  <c r="J607" i="7" s="1"/>
  <c r="G94" i="8" s="1"/>
  <c r="I46" i="7" s="1"/>
  <c r="J46" i="7" s="1"/>
  <c r="H604" i="7"/>
  <c r="J604" i="7"/>
  <c r="J603" i="7"/>
  <c r="J600" i="7"/>
  <c r="G93" i="8" s="1"/>
  <c r="I28" i="7" s="1"/>
  <c r="J28" i="7" s="1"/>
  <c r="F599" i="7"/>
  <c r="H599" i="7"/>
  <c r="J599" i="7"/>
  <c r="K599" i="7"/>
  <c r="F598" i="7"/>
  <c r="H598" i="7"/>
  <c r="H600" i="7" s="1"/>
  <c r="F93" i="8" s="1"/>
  <c r="G28" i="7" s="1"/>
  <c r="H28" i="7" s="1"/>
  <c r="J598" i="7"/>
  <c r="K598" i="7"/>
  <c r="F595" i="7"/>
  <c r="E92" i="8" s="1"/>
  <c r="H595" i="7"/>
  <c r="F92" i="8" s="1"/>
  <c r="G14" i="7" s="1"/>
  <c r="H14" i="7" s="1"/>
  <c r="F594" i="7"/>
  <c r="H594" i="7"/>
  <c r="F593" i="7"/>
  <c r="H593" i="7"/>
  <c r="J593" i="7"/>
  <c r="K593" i="7"/>
  <c r="L593" i="7"/>
  <c r="F592" i="7"/>
  <c r="H592" i="7"/>
  <c r="J592" i="7"/>
  <c r="K592" i="7"/>
  <c r="F591" i="7"/>
  <c r="H591" i="7"/>
  <c r="J591" i="7"/>
  <c r="K591" i="7"/>
  <c r="F588" i="7"/>
  <c r="H588" i="7"/>
  <c r="F91" i="8" s="1"/>
  <c r="G6" i="7" s="1"/>
  <c r="H6" i="7" s="1"/>
  <c r="F587" i="7"/>
  <c r="H587" i="7"/>
  <c r="F586" i="7"/>
  <c r="H586" i="7"/>
  <c r="J586" i="7"/>
  <c r="L586" i="7" s="1"/>
  <c r="K586" i="7"/>
  <c r="F585" i="7"/>
  <c r="H585" i="7"/>
  <c r="J585" i="7"/>
  <c r="K585" i="7"/>
  <c r="F584" i="7"/>
  <c r="H584" i="7"/>
  <c r="J584" i="7"/>
  <c r="K584" i="7"/>
  <c r="E91" i="8"/>
  <c r="E13" i="7" s="1"/>
  <c r="H581" i="7"/>
  <c r="F90" i="8" s="1"/>
  <c r="F580" i="7"/>
  <c r="F581" i="7" s="1"/>
  <c r="H580" i="7"/>
  <c r="J580" i="7"/>
  <c r="J581" i="7" s="1"/>
  <c r="G90" i="8" s="1"/>
  <c r="K580" i="7"/>
  <c r="F576" i="7"/>
  <c r="F577" i="7" s="1"/>
  <c r="J576" i="7"/>
  <c r="J577" i="7" s="1"/>
  <c r="G89" i="8" s="1"/>
  <c r="F572" i="7"/>
  <c r="H572" i="7"/>
  <c r="J572" i="7"/>
  <c r="K572" i="7"/>
  <c r="F571" i="7"/>
  <c r="H571" i="7"/>
  <c r="J571" i="7"/>
  <c r="J573" i="7" s="1"/>
  <c r="G88" i="8" s="1"/>
  <c r="K571" i="7"/>
  <c r="F567" i="7"/>
  <c r="H567" i="7"/>
  <c r="J567" i="7"/>
  <c r="J568" i="7" s="1"/>
  <c r="G87" i="8" s="1"/>
  <c r="K567" i="7"/>
  <c r="F566" i="7"/>
  <c r="F568" i="7" s="1"/>
  <c r="H566" i="7"/>
  <c r="H568" i="7" s="1"/>
  <c r="F87" i="8" s="1"/>
  <c r="J566" i="7"/>
  <c r="K566" i="7"/>
  <c r="F554" i="7"/>
  <c r="H554" i="7"/>
  <c r="L554" i="7" s="1"/>
  <c r="J554" i="7"/>
  <c r="K554" i="7"/>
  <c r="F553" i="7"/>
  <c r="F555" i="7" s="1"/>
  <c r="H553" i="7"/>
  <c r="H555" i="7" s="1"/>
  <c r="F84" i="8" s="1"/>
  <c r="J553" i="7"/>
  <c r="J555" i="7" s="1"/>
  <c r="G84" i="8" s="1"/>
  <c r="F550" i="7"/>
  <c r="F549" i="7"/>
  <c r="H549" i="7"/>
  <c r="H550" i="7" s="1"/>
  <c r="F83" i="8" s="1"/>
  <c r="J549" i="7"/>
  <c r="J550" i="7" s="1"/>
  <c r="G83" i="8" s="1"/>
  <c r="K549" i="7"/>
  <c r="H545" i="7"/>
  <c r="J545" i="7"/>
  <c r="F544" i="7"/>
  <c r="J544" i="7"/>
  <c r="F543" i="7"/>
  <c r="H543" i="7"/>
  <c r="J543" i="7"/>
  <c r="K543" i="7"/>
  <c r="F541" i="7"/>
  <c r="H541" i="7"/>
  <c r="J541" i="7"/>
  <c r="L541" i="7" s="1"/>
  <c r="K541" i="7"/>
  <c r="H536" i="7"/>
  <c r="J536" i="7"/>
  <c r="F535" i="7"/>
  <c r="H535" i="7"/>
  <c r="E536" i="7" s="1"/>
  <c r="F536" i="7" s="1"/>
  <c r="J535" i="7"/>
  <c r="K535" i="7"/>
  <c r="F534" i="7"/>
  <c r="H534" i="7"/>
  <c r="J534" i="7"/>
  <c r="K534" i="7"/>
  <c r="H533" i="7"/>
  <c r="J533" i="7"/>
  <c r="F530" i="7"/>
  <c r="E80" i="8" s="1"/>
  <c r="F529" i="7"/>
  <c r="H529" i="7"/>
  <c r="H530" i="7" s="1"/>
  <c r="F80" i="8" s="1"/>
  <c r="J529" i="7"/>
  <c r="K529" i="7"/>
  <c r="F528" i="7"/>
  <c r="H528" i="7"/>
  <c r="J528" i="7"/>
  <c r="K528" i="7"/>
  <c r="F524" i="7"/>
  <c r="H524" i="7"/>
  <c r="J524" i="7"/>
  <c r="K524" i="7"/>
  <c r="F523" i="7"/>
  <c r="F525" i="7" s="1"/>
  <c r="J523" i="7"/>
  <c r="J525" i="7" s="1"/>
  <c r="G79" i="8" s="1"/>
  <c r="J520" i="7"/>
  <c r="G78" i="8" s="1"/>
  <c r="F519" i="7"/>
  <c r="H519" i="7"/>
  <c r="H520" i="7" s="1"/>
  <c r="F78" i="8" s="1"/>
  <c r="J519" i="7"/>
  <c r="K519" i="7"/>
  <c r="F518" i="7"/>
  <c r="F520" i="7" s="1"/>
  <c r="H518" i="7"/>
  <c r="J518" i="7"/>
  <c r="K518" i="7"/>
  <c r="H515" i="7"/>
  <c r="F77" i="8" s="1"/>
  <c r="F514" i="7"/>
  <c r="H514" i="7"/>
  <c r="J514" i="7"/>
  <c r="K514" i="7"/>
  <c r="F513" i="7"/>
  <c r="F515" i="7" s="1"/>
  <c r="H513" i="7"/>
  <c r="J513" i="7"/>
  <c r="K513" i="7"/>
  <c r="F508" i="7"/>
  <c r="H508" i="7"/>
  <c r="J508" i="7"/>
  <c r="K508" i="7"/>
  <c r="F507" i="7"/>
  <c r="L507" i="7" s="1"/>
  <c r="H507" i="7"/>
  <c r="J507" i="7"/>
  <c r="K507" i="7"/>
  <c r="F503" i="7"/>
  <c r="H503" i="7"/>
  <c r="L503" i="7" s="1"/>
  <c r="J503" i="7"/>
  <c r="K503" i="7"/>
  <c r="F502" i="7"/>
  <c r="H502" i="7"/>
  <c r="H504" i="7" s="1"/>
  <c r="F75" i="8" s="1"/>
  <c r="J502" i="7"/>
  <c r="K502" i="7"/>
  <c r="F501" i="7"/>
  <c r="F504" i="7" s="1"/>
  <c r="H501" i="7"/>
  <c r="J501" i="7"/>
  <c r="K501" i="7"/>
  <c r="H498" i="7"/>
  <c r="F497" i="7"/>
  <c r="H497" i="7"/>
  <c r="J497" i="7"/>
  <c r="K497" i="7"/>
  <c r="F496" i="7"/>
  <c r="L496" i="7" s="1"/>
  <c r="H496" i="7"/>
  <c r="J496" i="7"/>
  <c r="K496" i="7"/>
  <c r="F495" i="7"/>
  <c r="F498" i="7" s="1"/>
  <c r="H495" i="7"/>
  <c r="J495" i="7"/>
  <c r="J498" i="7" s="1"/>
  <c r="G74" i="8" s="1"/>
  <c r="K495" i="7"/>
  <c r="F74" i="8"/>
  <c r="F492" i="7"/>
  <c r="L492" i="7" s="1"/>
  <c r="H492" i="7"/>
  <c r="F73" i="8" s="1"/>
  <c r="F491" i="7"/>
  <c r="H491" i="7"/>
  <c r="J491" i="7"/>
  <c r="K491" i="7"/>
  <c r="F490" i="7"/>
  <c r="L490" i="7" s="1"/>
  <c r="H490" i="7"/>
  <c r="J490" i="7"/>
  <c r="K490" i="7"/>
  <c r="F489" i="7"/>
  <c r="H489" i="7"/>
  <c r="J489" i="7"/>
  <c r="J492" i="7" s="1"/>
  <c r="G73" i="8" s="1"/>
  <c r="K489" i="7"/>
  <c r="F485" i="7"/>
  <c r="H485" i="7"/>
  <c r="J485" i="7"/>
  <c r="K485" i="7"/>
  <c r="F484" i="7"/>
  <c r="F486" i="7" s="1"/>
  <c r="E72" i="8" s="1"/>
  <c r="H484" i="7"/>
  <c r="L484" i="7" s="1"/>
  <c r="J484" i="7"/>
  <c r="K484" i="7"/>
  <c r="F483" i="7"/>
  <c r="H483" i="7"/>
  <c r="J483" i="7"/>
  <c r="J486" i="7" s="1"/>
  <c r="G72" i="8" s="1"/>
  <c r="K483" i="7"/>
  <c r="J480" i="7"/>
  <c r="F479" i="7"/>
  <c r="H479" i="7"/>
  <c r="L479" i="7" s="1"/>
  <c r="J479" i="7"/>
  <c r="K479" i="7"/>
  <c r="F478" i="7"/>
  <c r="L478" i="7" s="1"/>
  <c r="H478" i="7"/>
  <c r="H480" i="7" s="1"/>
  <c r="F71" i="8" s="1"/>
  <c r="J478" i="7"/>
  <c r="K478" i="7"/>
  <c r="G71" i="8"/>
  <c r="I711" i="7" s="1"/>
  <c r="J711" i="7" s="1"/>
  <c r="F473" i="7"/>
  <c r="H473" i="7"/>
  <c r="J473" i="7"/>
  <c r="L473" i="7" s="1"/>
  <c r="K473" i="7"/>
  <c r="H469" i="7"/>
  <c r="H470" i="7" s="1"/>
  <c r="F69" i="8" s="1"/>
  <c r="J469" i="7"/>
  <c r="H465" i="7"/>
  <c r="H466" i="7" s="1"/>
  <c r="F68" i="8" s="1"/>
  <c r="J465" i="7"/>
  <c r="J466" i="7" s="1"/>
  <c r="G68" i="8" s="1"/>
  <c r="H462" i="7"/>
  <c r="F67" i="8" s="1"/>
  <c r="J462" i="7"/>
  <c r="G67" i="8" s="1"/>
  <c r="F461" i="7"/>
  <c r="F462" i="7" s="1"/>
  <c r="H461" i="7"/>
  <c r="J461" i="7"/>
  <c r="K461" i="7"/>
  <c r="F457" i="7"/>
  <c r="F458" i="7" s="1"/>
  <c r="J457" i="7"/>
  <c r="J458" i="7" s="1"/>
  <c r="G66" i="8" s="1"/>
  <c r="F453" i="7"/>
  <c r="F454" i="7" s="1"/>
  <c r="H453" i="7"/>
  <c r="H454" i="7" s="1"/>
  <c r="F65" i="8" s="1"/>
  <c r="J453" i="7"/>
  <c r="J454" i="7" s="1"/>
  <c r="G65" i="8" s="1"/>
  <c r="K453" i="7"/>
  <c r="F450" i="7"/>
  <c r="E64" i="8" s="1"/>
  <c r="H450" i="7"/>
  <c r="F449" i="7"/>
  <c r="H449" i="7"/>
  <c r="J449" i="7"/>
  <c r="J450" i="7" s="1"/>
  <c r="G64" i="8" s="1"/>
  <c r="K449" i="7"/>
  <c r="F64" i="8"/>
  <c r="H445" i="7"/>
  <c r="J445" i="7"/>
  <c r="F444" i="7"/>
  <c r="H444" i="7"/>
  <c r="J444" i="7"/>
  <c r="K444" i="7"/>
  <c r="F443" i="7"/>
  <c r="H443" i="7"/>
  <c r="J443" i="7"/>
  <c r="J446" i="7" s="1"/>
  <c r="G63" i="8" s="1"/>
  <c r="K443" i="7"/>
  <c r="F439" i="7"/>
  <c r="H439" i="7"/>
  <c r="F438" i="7"/>
  <c r="H438" i="7"/>
  <c r="H440" i="7" s="1"/>
  <c r="F62" i="8" s="1"/>
  <c r="J438" i="7"/>
  <c r="K438" i="7"/>
  <c r="F437" i="7"/>
  <c r="F440" i="7" s="1"/>
  <c r="H437" i="7"/>
  <c r="J437" i="7"/>
  <c r="K437" i="7"/>
  <c r="F433" i="7"/>
  <c r="H433" i="7"/>
  <c r="F432" i="7"/>
  <c r="J432" i="7"/>
  <c r="F431" i="7"/>
  <c r="H431" i="7"/>
  <c r="J431" i="7"/>
  <c r="K431" i="7"/>
  <c r="F427" i="7"/>
  <c r="H427" i="7"/>
  <c r="F426" i="7"/>
  <c r="F428" i="7" s="1"/>
  <c r="H426" i="7"/>
  <c r="H428" i="7" s="1"/>
  <c r="F60" i="8" s="1"/>
  <c r="J426" i="7"/>
  <c r="K426" i="7"/>
  <c r="F422" i="7"/>
  <c r="F423" i="7" s="1"/>
  <c r="E59" i="8" s="1"/>
  <c r="H422" i="7"/>
  <c r="H423" i="7" s="1"/>
  <c r="F59" i="8" s="1"/>
  <c r="J422" i="7"/>
  <c r="J423" i="7" s="1"/>
  <c r="H418" i="7"/>
  <c r="J418" i="7"/>
  <c r="H417" i="7"/>
  <c r="J417" i="7"/>
  <c r="J419" i="7" s="1"/>
  <c r="G58" i="8" s="1"/>
  <c r="H414" i="7"/>
  <c r="F57" i="8" s="1"/>
  <c r="H413" i="7"/>
  <c r="J413" i="7"/>
  <c r="J414" i="7" s="1"/>
  <c r="G57" i="8" s="1"/>
  <c r="J410" i="7"/>
  <c r="G56" i="8" s="1"/>
  <c r="H409" i="7"/>
  <c r="H410" i="7" s="1"/>
  <c r="F56" i="8" s="1"/>
  <c r="J409" i="7"/>
  <c r="J406" i="7"/>
  <c r="G55" i="8" s="1"/>
  <c r="J405" i="7"/>
  <c r="H402" i="7"/>
  <c r="F54" i="8" s="1"/>
  <c r="J402" i="7"/>
  <c r="G54" i="8" s="1"/>
  <c r="H401" i="7"/>
  <c r="J401" i="7"/>
  <c r="H397" i="7"/>
  <c r="H398" i="7" s="1"/>
  <c r="F53" i="8" s="1"/>
  <c r="J397" i="7"/>
  <c r="J398" i="7" s="1"/>
  <c r="G53" i="8" s="1"/>
  <c r="H393" i="7"/>
  <c r="H394" i="7" s="1"/>
  <c r="F52" i="8" s="1"/>
  <c r="J393" i="7"/>
  <c r="H390" i="7"/>
  <c r="F51" i="8" s="1"/>
  <c r="J390" i="7"/>
  <c r="G51" i="8" s="1"/>
  <c r="H389" i="7"/>
  <c r="J389" i="7"/>
  <c r="H386" i="7"/>
  <c r="F50" i="8" s="1"/>
  <c r="J386" i="7"/>
  <c r="G50" i="8" s="1"/>
  <c r="H385" i="7"/>
  <c r="J385" i="7"/>
  <c r="F381" i="7"/>
  <c r="H381" i="7"/>
  <c r="F380" i="7"/>
  <c r="F382" i="7" s="1"/>
  <c r="H380" i="7"/>
  <c r="J380" i="7"/>
  <c r="K380" i="7"/>
  <c r="H376" i="7"/>
  <c r="H377" i="7" s="1"/>
  <c r="F48" i="8" s="1"/>
  <c r="J376" i="7"/>
  <c r="J377" i="7" s="1"/>
  <c r="G48" i="8" s="1"/>
  <c r="F372" i="7"/>
  <c r="J372" i="7"/>
  <c r="J373" i="7" s="1"/>
  <c r="G47" i="8" s="1"/>
  <c r="H371" i="7"/>
  <c r="J371" i="7"/>
  <c r="H370" i="7"/>
  <c r="J370" i="7"/>
  <c r="F355" i="7"/>
  <c r="H355" i="7"/>
  <c r="J355" i="7"/>
  <c r="K355" i="7"/>
  <c r="F354" i="7"/>
  <c r="F356" i="7" s="1"/>
  <c r="H354" i="7"/>
  <c r="H356" i="7" s="1"/>
  <c r="F44" i="8" s="1"/>
  <c r="J354" i="7"/>
  <c r="K354" i="7"/>
  <c r="J351" i="7"/>
  <c r="G43" i="8" s="1"/>
  <c r="H350" i="7"/>
  <c r="H351" i="7" s="1"/>
  <c r="F43" i="8" s="1"/>
  <c r="J350" i="7"/>
  <c r="F349" i="7"/>
  <c r="H349" i="7"/>
  <c r="J349" i="7"/>
  <c r="K349" i="7"/>
  <c r="H348" i="7"/>
  <c r="J348" i="7"/>
  <c r="H344" i="7"/>
  <c r="J344" i="7"/>
  <c r="H343" i="7"/>
  <c r="J343" i="7"/>
  <c r="F342" i="7"/>
  <c r="H342" i="7"/>
  <c r="J342" i="7"/>
  <c r="K342" i="7"/>
  <c r="F341" i="7"/>
  <c r="H341" i="7"/>
  <c r="L341" i="7" s="1"/>
  <c r="J341" i="7"/>
  <c r="K341" i="7"/>
  <c r="H340" i="7"/>
  <c r="J340" i="7"/>
  <c r="H339" i="7"/>
  <c r="J339" i="7"/>
  <c r="J338" i="7"/>
  <c r="H334" i="7"/>
  <c r="J334" i="7"/>
  <c r="H333" i="7"/>
  <c r="J333" i="7"/>
  <c r="F332" i="7"/>
  <c r="H332" i="7"/>
  <c r="J332" i="7"/>
  <c r="K332" i="7"/>
  <c r="F331" i="7"/>
  <c r="L331" i="7" s="1"/>
  <c r="H331" i="7"/>
  <c r="J331" i="7"/>
  <c r="K331" i="7"/>
  <c r="H330" i="7"/>
  <c r="J330" i="7"/>
  <c r="H329" i="7"/>
  <c r="J329" i="7"/>
  <c r="H328" i="7"/>
  <c r="J328" i="7"/>
  <c r="H324" i="7"/>
  <c r="J324" i="7"/>
  <c r="H323" i="7"/>
  <c r="J323" i="7"/>
  <c r="F322" i="7"/>
  <c r="H322" i="7"/>
  <c r="J322" i="7"/>
  <c r="K322" i="7"/>
  <c r="F321" i="7"/>
  <c r="H321" i="7"/>
  <c r="J321" i="7"/>
  <c r="L321" i="7" s="1"/>
  <c r="K321" i="7"/>
  <c r="J320" i="7"/>
  <c r="H319" i="7"/>
  <c r="J319" i="7"/>
  <c r="H318" i="7"/>
  <c r="J318" i="7"/>
  <c r="J325" i="7" s="1"/>
  <c r="G40" i="8" s="1"/>
  <c r="F314" i="7"/>
  <c r="H314" i="7"/>
  <c r="F313" i="7"/>
  <c r="H313" i="7"/>
  <c r="J313" i="7"/>
  <c r="K313" i="7"/>
  <c r="F312" i="7"/>
  <c r="H312" i="7"/>
  <c r="I314" i="7" s="1"/>
  <c r="K314" i="7" s="1"/>
  <c r="J312" i="7"/>
  <c r="K312" i="7"/>
  <c r="H311" i="7"/>
  <c r="J311" i="7"/>
  <c r="H310" i="7"/>
  <c r="H315" i="7" s="1"/>
  <c r="F39" i="8" s="1"/>
  <c r="J310" i="7"/>
  <c r="F306" i="7"/>
  <c r="H306" i="7"/>
  <c r="L306" i="7" s="1"/>
  <c r="J306" i="7"/>
  <c r="K306" i="7"/>
  <c r="H305" i="7"/>
  <c r="J305" i="7"/>
  <c r="H304" i="7"/>
  <c r="J304" i="7"/>
  <c r="J303" i="7"/>
  <c r="H302" i="7"/>
  <c r="J302" i="7"/>
  <c r="H301" i="7"/>
  <c r="J301" i="7"/>
  <c r="H300" i="7"/>
  <c r="J300" i="7"/>
  <c r="H299" i="7"/>
  <c r="J299" i="7"/>
  <c r="H298" i="7"/>
  <c r="J298" i="7"/>
  <c r="H297" i="7"/>
  <c r="J297" i="7"/>
  <c r="H296" i="7"/>
  <c r="J296" i="7"/>
  <c r="J295" i="7"/>
  <c r="F291" i="7"/>
  <c r="H291" i="7"/>
  <c r="L291" i="7" s="1"/>
  <c r="J291" i="7"/>
  <c r="K291" i="7"/>
  <c r="H290" i="7"/>
  <c r="J290" i="7"/>
  <c r="H289" i="7"/>
  <c r="J289" i="7"/>
  <c r="H288" i="7"/>
  <c r="J288" i="7"/>
  <c r="H287" i="7"/>
  <c r="J287" i="7"/>
  <c r="H286" i="7"/>
  <c r="J286" i="7"/>
  <c r="H285" i="7"/>
  <c r="J285" i="7"/>
  <c r="H284" i="7"/>
  <c r="J284" i="7"/>
  <c r="J283" i="7"/>
  <c r="H282" i="7"/>
  <c r="J282" i="7"/>
  <c r="H281" i="7"/>
  <c r="H292" i="7" s="1"/>
  <c r="F37" i="8" s="1"/>
  <c r="J281" i="7"/>
  <c r="H278" i="7"/>
  <c r="F36" i="8" s="1"/>
  <c r="J278" i="7"/>
  <c r="G36" i="8" s="1"/>
  <c r="F277" i="7"/>
  <c r="H277" i="7"/>
  <c r="L277" i="7" s="1"/>
  <c r="J277" i="7"/>
  <c r="K277" i="7"/>
  <c r="H276" i="7"/>
  <c r="J276" i="7"/>
  <c r="H275" i="7"/>
  <c r="J275" i="7"/>
  <c r="H271" i="7"/>
  <c r="J271" i="7"/>
  <c r="F270" i="7"/>
  <c r="H270" i="7"/>
  <c r="J270" i="7"/>
  <c r="K270" i="7"/>
  <c r="H269" i="7"/>
  <c r="J269" i="7"/>
  <c r="H268" i="7"/>
  <c r="J268" i="7"/>
  <c r="J272" i="7" s="1"/>
  <c r="G35" i="8" s="1"/>
  <c r="H265" i="7"/>
  <c r="F34" i="8" s="1"/>
  <c r="F264" i="7"/>
  <c r="H264" i="7"/>
  <c r="L264" i="7" s="1"/>
  <c r="J264" i="7"/>
  <c r="K264" i="7"/>
  <c r="H263" i="7"/>
  <c r="J263" i="7"/>
  <c r="J265" i="7" s="1"/>
  <c r="G34" i="8" s="1"/>
  <c r="F259" i="7"/>
  <c r="H259" i="7"/>
  <c r="J259" i="7"/>
  <c r="K259" i="7"/>
  <c r="J258" i="7"/>
  <c r="H257" i="7"/>
  <c r="J257" i="7"/>
  <c r="H256" i="7"/>
  <c r="J256" i="7"/>
  <c r="J260" i="7" s="1"/>
  <c r="G33" i="8" s="1"/>
  <c r="F252" i="7"/>
  <c r="H252" i="7"/>
  <c r="J252" i="7"/>
  <c r="K252" i="7"/>
  <c r="F251" i="7"/>
  <c r="F253" i="7" s="1"/>
  <c r="H251" i="7"/>
  <c r="J251" i="7"/>
  <c r="K251" i="7"/>
  <c r="F247" i="7"/>
  <c r="H247" i="7"/>
  <c r="J247" i="7"/>
  <c r="K247" i="7"/>
  <c r="H246" i="7"/>
  <c r="J246" i="7"/>
  <c r="H245" i="7"/>
  <c r="J245" i="7"/>
  <c r="J244" i="7"/>
  <c r="H243" i="7"/>
  <c r="J243" i="7"/>
  <c r="J242" i="7"/>
  <c r="H241" i="7"/>
  <c r="J241" i="7"/>
  <c r="F240" i="7"/>
  <c r="L240" i="7" s="1"/>
  <c r="H240" i="7"/>
  <c r="J240" i="7"/>
  <c r="K240" i="7"/>
  <c r="H239" i="7"/>
  <c r="J239" i="7"/>
  <c r="F235" i="7"/>
  <c r="H235" i="7"/>
  <c r="J235" i="7"/>
  <c r="K235" i="7"/>
  <c r="H234" i="7"/>
  <c r="J234" i="7"/>
  <c r="H233" i="7"/>
  <c r="J233" i="7"/>
  <c r="H232" i="7"/>
  <c r="J232" i="7"/>
  <c r="J236" i="7" s="1"/>
  <c r="G30" i="8" s="1"/>
  <c r="H231" i="7"/>
  <c r="J231" i="7"/>
  <c r="J230" i="7"/>
  <c r="H229" i="7"/>
  <c r="J229" i="7"/>
  <c r="F228" i="7"/>
  <c r="H228" i="7"/>
  <c r="H236" i="7" s="1"/>
  <c r="F30" i="8" s="1"/>
  <c r="J228" i="7"/>
  <c r="K228" i="7"/>
  <c r="H227" i="7"/>
  <c r="J227" i="7"/>
  <c r="F223" i="7"/>
  <c r="H223" i="7"/>
  <c r="J223" i="7"/>
  <c r="K223" i="7"/>
  <c r="F222" i="7"/>
  <c r="H222" i="7"/>
  <c r="J222" i="7"/>
  <c r="K222" i="7"/>
  <c r="H221" i="7"/>
  <c r="J221" i="7"/>
  <c r="H220" i="7"/>
  <c r="J220" i="7"/>
  <c r="H219" i="7"/>
  <c r="J219" i="7"/>
  <c r="J218" i="7"/>
  <c r="F217" i="7"/>
  <c r="H217" i="7"/>
  <c r="J217" i="7"/>
  <c r="H216" i="7"/>
  <c r="J216" i="7"/>
  <c r="H215" i="7"/>
  <c r="J215" i="7"/>
  <c r="F214" i="7"/>
  <c r="H214" i="7"/>
  <c r="J214" i="7"/>
  <c r="K214" i="7"/>
  <c r="H213" i="7"/>
  <c r="J213" i="7"/>
  <c r="F209" i="7"/>
  <c r="H209" i="7"/>
  <c r="J209" i="7"/>
  <c r="K209" i="7"/>
  <c r="F208" i="7"/>
  <c r="H208" i="7"/>
  <c r="J208" i="7"/>
  <c r="K208" i="7"/>
  <c r="F207" i="7"/>
  <c r="H207" i="7"/>
  <c r="J207" i="7"/>
  <c r="K207" i="7"/>
  <c r="J206" i="7"/>
  <c r="H205" i="7"/>
  <c r="J205" i="7"/>
  <c r="H204" i="7"/>
  <c r="J204" i="7"/>
  <c r="H203" i="7"/>
  <c r="J203" i="7"/>
  <c r="H202" i="7"/>
  <c r="J202" i="7"/>
  <c r="H201" i="7"/>
  <c r="J201" i="7"/>
  <c r="H200" i="7"/>
  <c r="J200" i="7"/>
  <c r="H199" i="7"/>
  <c r="J199" i="7"/>
  <c r="H198" i="7"/>
  <c r="J198" i="7"/>
  <c r="H197" i="7"/>
  <c r="J197" i="7"/>
  <c r="F193" i="7"/>
  <c r="H193" i="7"/>
  <c r="J193" i="7"/>
  <c r="K193" i="7"/>
  <c r="F192" i="7"/>
  <c r="H192" i="7"/>
  <c r="J192" i="7"/>
  <c r="K192" i="7"/>
  <c r="H191" i="7"/>
  <c r="J191" i="7"/>
  <c r="H190" i="7"/>
  <c r="J190" i="7"/>
  <c r="H189" i="7"/>
  <c r="J189" i="7"/>
  <c r="H188" i="7"/>
  <c r="J188" i="7"/>
  <c r="J187" i="7"/>
  <c r="H186" i="7"/>
  <c r="J186" i="7"/>
  <c r="H185" i="7"/>
  <c r="J185" i="7"/>
  <c r="H184" i="7"/>
  <c r="J184" i="7"/>
  <c r="H183" i="7"/>
  <c r="J183" i="7"/>
  <c r="F179" i="7"/>
  <c r="H179" i="7"/>
  <c r="J179" i="7"/>
  <c r="K179" i="7"/>
  <c r="F178" i="7"/>
  <c r="H178" i="7"/>
  <c r="J178" i="7"/>
  <c r="K178" i="7"/>
  <c r="H177" i="7"/>
  <c r="J177" i="7"/>
  <c r="J176" i="7"/>
  <c r="H175" i="7"/>
  <c r="J175" i="7"/>
  <c r="H174" i="7"/>
  <c r="J174" i="7"/>
  <c r="H173" i="7"/>
  <c r="J173" i="7"/>
  <c r="H172" i="7"/>
  <c r="J172" i="7"/>
  <c r="H171" i="7"/>
  <c r="J171" i="7"/>
  <c r="H170" i="7"/>
  <c r="J170" i="7"/>
  <c r="H169" i="7"/>
  <c r="J169" i="7"/>
  <c r="F165" i="7"/>
  <c r="J165" i="7"/>
  <c r="F164" i="7"/>
  <c r="H164" i="7"/>
  <c r="J164" i="7"/>
  <c r="K164" i="7"/>
  <c r="F163" i="7"/>
  <c r="H163" i="7"/>
  <c r="J163" i="7"/>
  <c r="K163" i="7"/>
  <c r="H162" i="7"/>
  <c r="J162" i="7"/>
  <c r="H161" i="7"/>
  <c r="J161" i="7"/>
  <c r="H160" i="7"/>
  <c r="J160" i="7"/>
  <c r="H159" i="7"/>
  <c r="J159" i="7"/>
  <c r="H158" i="7"/>
  <c r="J158" i="7"/>
  <c r="J157" i="7"/>
  <c r="H156" i="7"/>
  <c r="J156" i="7"/>
  <c r="H155" i="7"/>
  <c r="J155" i="7"/>
  <c r="H154" i="7"/>
  <c r="J154" i="7"/>
  <c r="H153" i="7"/>
  <c r="J153" i="7"/>
  <c r="H152" i="7"/>
  <c r="J152" i="7"/>
  <c r="K152" i="7"/>
  <c r="H151" i="7"/>
  <c r="J151" i="7"/>
  <c r="F147" i="7"/>
  <c r="H147" i="7"/>
  <c r="J147" i="7"/>
  <c r="K147" i="7"/>
  <c r="F146" i="7"/>
  <c r="J146" i="7"/>
  <c r="K146" i="7"/>
  <c r="F145" i="7"/>
  <c r="H145" i="7"/>
  <c r="J145" i="7"/>
  <c r="K145" i="7"/>
  <c r="H144" i="7"/>
  <c r="J144" i="7"/>
  <c r="K144" i="7"/>
  <c r="H143" i="7"/>
  <c r="J143" i="7"/>
  <c r="H142" i="7"/>
  <c r="J142" i="7"/>
  <c r="H141" i="7"/>
  <c r="J141" i="7"/>
  <c r="H140" i="7"/>
  <c r="J140" i="7"/>
  <c r="H139" i="7"/>
  <c r="J139" i="7"/>
  <c r="J138" i="7"/>
  <c r="H137" i="7"/>
  <c r="J137" i="7"/>
  <c r="H136" i="7"/>
  <c r="J136" i="7"/>
  <c r="H135" i="7"/>
  <c r="J135" i="7"/>
  <c r="H134" i="7"/>
  <c r="J134" i="7"/>
  <c r="F130" i="7"/>
  <c r="H130" i="7"/>
  <c r="J130" i="7"/>
  <c r="K130" i="7"/>
  <c r="F129" i="7"/>
  <c r="H129" i="7"/>
  <c r="J129" i="7"/>
  <c r="K129" i="7"/>
  <c r="F128" i="7"/>
  <c r="H128" i="7"/>
  <c r="J128" i="7"/>
  <c r="K128" i="7"/>
  <c r="J127" i="7"/>
  <c r="H126" i="7"/>
  <c r="J126" i="7"/>
  <c r="H125" i="7"/>
  <c r="J125" i="7"/>
  <c r="H124" i="7"/>
  <c r="J124" i="7"/>
  <c r="H123" i="7"/>
  <c r="J123" i="7"/>
  <c r="H122" i="7"/>
  <c r="J122" i="7"/>
  <c r="H121" i="7"/>
  <c r="J121" i="7"/>
  <c r="H120" i="7"/>
  <c r="J120" i="7"/>
  <c r="J119" i="7"/>
  <c r="H118" i="7"/>
  <c r="J118" i="7"/>
  <c r="H114" i="7"/>
  <c r="J114" i="7"/>
  <c r="H109" i="7"/>
  <c r="J109" i="7"/>
  <c r="H104" i="7"/>
  <c r="J104" i="7"/>
  <c r="H99" i="7"/>
  <c r="J99" i="7"/>
  <c r="F94" i="7"/>
  <c r="H94" i="7"/>
  <c r="J94" i="7"/>
  <c r="K94" i="7"/>
  <c r="H88" i="7"/>
  <c r="J88" i="7"/>
  <c r="J83" i="7"/>
  <c r="F78" i="7"/>
  <c r="H78" i="7"/>
  <c r="J78" i="7"/>
  <c r="K78" i="7"/>
  <c r="F76" i="7"/>
  <c r="H76" i="7"/>
  <c r="J76" i="7"/>
  <c r="F72" i="7"/>
  <c r="F73" i="7" s="1"/>
  <c r="J72" i="7"/>
  <c r="J73" i="7" s="1"/>
  <c r="G14" i="8" s="1"/>
  <c r="H67" i="7"/>
  <c r="J67" i="7"/>
  <c r="F66" i="7"/>
  <c r="E67" i="7" s="1"/>
  <c r="F67" i="7" s="1"/>
  <c r="H66" i="7"/>
  <c r="L66" i="7" s="1"/>
  <c r="J66" i="7"/>
  <c r="K66" i="7"/>
  <c r="H62" i="7"/>
  <c r="J62" i="7"/>
  <c r="K62" i="7"/>
  <c r="F61" i="7"/>
  <c r="H61" i="7"/>
  <c r="L61" i="7" s="1"/>
  <c r="J61" i="7"/>
  <c r="K61" i="7"/>
  <c r="F58" i="7"/>
  <c r="H58" i="7"/>
  <c r="J58" i="7"/>
  <c r="K58" i="7"/>
  <c r="F53" i="7"/>
  <c r="H53" i="7"/>
  <c r="J53" i="7"/>
  <c r="K53" i="7"/>
  <c r="F52" i="7"/>
  <c r="H52" i="7"/>
  <c r="J52" i="7"/>
  <c r="K52" i="7"/>
  <c r="F51" i="7"/>
  <c r="H51" i="7"/>
  <c r="J51" i="7"/>
  <c r="K51" i="7"/>
  <c r="J43" i="7"/>
  <c r="G9" i="8" s="1"/>
  <c r="F42" i="7"/>
  <c r="H42" i="7"/>
  <c r="J42" i="7"/>
  <c r="K42" i="7"/>
  <c r="F41" i="7"/>
  <c r="H41" i="7"/>
  <c r="J41" i="7"/>
  <c r="K41" i="7"/>
  <c r="H40" i="7"/>
  <c r="J40" i="7"/>
  <c r="K40" i="7"/>
  <c r="F36" i="7"/>
  <c r="F37" i="7" s="1"/>
  <c r="E8" i="8" s="1"/>
  <c r="H36" i="7"/>
  <c r="H37" i="7" s="1"/>
  <c r="F8" i="8" s="1"/>
  <c r="J36" i="7"/>
  <c r="J37" i="7" s="1"/>
  <c r="G8" i="8" s="1"/>
  <c r="K36" i="7"/>
  <c r="F33" i="7"/>
  <c r="J33" i="7"/>
  <c r="G7" i="8" s="1"/>
  <c r="F32" i="7"/>
  <c r="H32" i="7"/>
  <c r="H33" i="7" s="1"/>
  <c r="F7" i="8" s="1"/>
  <c r="J32" i="7"/>
  <c r="K32" i="7"/>
  <c r="F27" i="7"/>
  <c r="H27" i="7"/>
  <c r="J27" i="7"/>
  <c r="F26" i="7"/>
  <c r="H26" i="7"/>
  <c r="J26" i="7"/>
  <c r="K26" i="7"/>
  <c r="F25" i="7"/>
  <c r="H25" i="7"/>
  <c r="J25" i="7"/>
  <c r="F24" i="7"/>
  <c r="H24" i="7"/>
  <c r="J24" i="7"/>
  <c r="L24" i="7" s="1"/>
  <c r="K24" i="7"/>
  <c r="F23" i="7"/>
  <c r="H23" i="7"/>
  <c r="J23" i="7"/>
  <c r="F22" i="7"/>
  <c r="H22" i="7"/>
  <c r="J22" i="7"/>
  <c r="F21" i="7"/>
  <c r="H21" i="7"/>
  <c r="J21" i="7"/>
  <c r="F20" i="7"/>
  <c r="H20" i="7"/>
  <c r="J20" i="7"/>
  <c r="K20" i="7"/>
  <c r="F19" i="7"/>
  <c r="H19" i="7"/>
  <c r="J19" i="7"/>
  <c r="F16" i="7"/>
  <c r="H16" i="7"/>
  <c r="F5" i="8" s="1"/>
  <c r="F15" i="7"/>
  <c r="H15" i="7"/>
  <c r="F12" i="7"/>
  <c r="H12" i="7"/>
  <c r="J12" i="7"/>
  <c r="H9" i="7"/>
  <c r="F4" i="8" s="1"/>
  <c r="F8" i="7"/>
  <c r="F9" i="7" s="1"/>
  <c r="H8" i="7"/>
  <c r="F5" i="7"/>
  <c r="H5" i="7"/>
  <c r="J5" i="7"/>
  <c r="I20" i="10"/>
  <c r="J20" i="10" s="1"/>
  <c r="G13" i="10"/>
  <c r="H13" i="10" s="1"/>
  <c r="I13" i="10"/>
  <c r="J13" i="10" s="1"/>
  <c r="G20" i="10" l="1"/>
  <c r="H20" i="10" s="1"/>
  <c r="F604" i="7"/>
  <c r="K604" i="7"/>
  <c r="F370" i="7"/>
  <c r="K370" i="7"/>
  <c r="K281" i="7"/>
  <c r="F281" i="7"/>
  <c r="H165" i="7"/>
  <c r="K165" i="7"/>
  <c r="L251" i="7"/>
  <c r="J253" i="7"/>
  <c r="G32" i="8" s="1"/>
  <c r="G711" i="7"/>
  <c r="H711" i="7" s="1"/>
  <c r="H713" i="7" s="1"/>
  <c r="F112" i="8" s="1"/>
  <c r="G719" i="7"/>
  <c r="H719" i="7" s="1"/>
  <c r="J749" i="7"/>
  <c r="J753" i="7" s="1"/>
  <c r="G118" i="8" s="1"/>
  <c r="I537" i="7" s="1"/>
  <c r="J537" i="7" s="1"/>
  <c r="F350" i="7"/>
  <c r="K350" i="7"/>
  <c r="F645" i="7"/>
  <c r="K645" i="7"/>
  <c r="F185" i="7"/>
  <c r="K185" i="7"/>
  <c r="F661" i="7"/>
  <c r="F663" i="7" s="1"/>
  <c r="E104" i="8" s="1"/>
  <c r="E84" i="7" s="1"/>
  <c r="K661" i="7"/>
  <c r="H651" i="7"/>
  <c r="H654" i="7" s="1"/>
  <c r="F102" i="8" s="1"/>
  <c r="G646" i="7" s="1"/>
  <c r="H646" i="7" s="1"/>
  <c r="K651" i="7"/>
  <c r="F241" i="7"/>
  <c r="K241" i="7"/>
  <c r="J131" i="7"/>
  <c r="G23" i="8" s="1"/>
  <c r="L501" i="7"/>
  <c r="J504" i="7"/>
  <c r="G75" i="8" s="1"/>
  <c r="F275" i="7"/>
  <c r="E276" i="7" s="1"/>
  <c r="K275" i="7"/>
  <c r="F184" i="7"/>
  <c r="K184" i="7"/>
  <c r="F258" i="7"/>
  <c r="K258" i="7"/>
  <c r="H743" i="7"/>
  <c r="G745" i="7" s="1"/>
  <c r="K743" i="7"/>
  <c r="H673" i="7"/>
  <c r="H675" i="7" s="1"/>
  <c r="F106" i="8" s="1"/>
  <c r="G103" i="7" s="1"/>
  <c r="H103" i="7" s="1"/>
  <c r="H105" i="7" s="1"/>
  <c r="F20" i="8" s="1"/>
  <c r="K673" i="7"/>
  <c r="E32" i="8"/>
  <c r="J356" i="7"/>
  <c r="G44" i="8" s="1"/>
  <c r="F205" i="7"/>
  <c r="K205" i="7"/>
  <c r="F88" i="7"/>
  <c r="K88" i="7"/>
  <c r="H626" i="7"/>
  <c r="K626" i="7"/>
  <c r="L504" i="7"/>
  <c r="E75" i="8"/>
  <c r="F401" i="7"/>
  <c r="F402" i="7" s="1"/>
  <c r="E54" i="8" s="1"/>
  <c r="K401" i="7"/>
  <c r="L603" i="7"/>
  <c r="L12" i="7"/>
  <c r="H43" i="7"/>
  <c r="F9" i="8" s="1"/>
  <c r="J210" i="7"/>
  <c r="G28" i="8" s="1"/>
  <c r="E44" i="8"/>
  <c r="L356" i="7"/>
  <c r="H29" i="7"/>
  <c r="F6" i="8" s="1"/>
  <c r="F43" i="7"/>
  <c r="E9" i="8" s="1"/>
  <c r="K445" i="7"/>
  <c r="F445" i="7"/>
  <c r="F418" i="7"/>
  <c r="K418" i="7"/>
  <c r="H544" i="7"/>
  <c r="K544" i="7"/>
  <c r="H576" i="7"/>
  <c r="H577" i="7" s="1"/>
  <c r="F89" i="8" s="1"/>
  <c r="K576" i="7"/>
  <c r="L58" i="7"/>
  <c r="F204" i="7"/>
  <c r="K204" i="7"/>
  <c r="K376" i="7"/>
  <c r="F376" i="7"/>
  <c r="K523" i="7"/>
  <c r="H523" i="7"/>
  <c r="H525" i="7" s="1"/>
  <c r="F79" i="8" s="1"/>
  <c r="L738" i="7"/>
  <c r="E116" i="8"/>
  <c r="E725" i="7" s="1"/>
  <c r="F750" i="7"/>
  <c r="E751" i="7" s="1"/>
  <c r="F751" i="7" s="1"/>
  <c r="L751" i="7" s="1"/>
  <c r="K750" i="7"/>
  <c r="F397" i="7"/>
  <c r="F398" i="7" s="1"/>
  <c r="K397" i="7"/>
  <c r="F118" i="7"/>
  <c r="K118" i="7"/>
  <c r="H457" i="7"/>
  <c r="H458" i="7" s="1"/>
  <c r="F66" i="8" s="1"/>
  <c r="K457" i="7"/>
  <c r="F533" i="7"/>
  <c r="K533" i="7"/>
  <c r="F151" i="7"/>
  <c r="K151" i="7"/>
  <c r="K393" i="7"/>
  <c r="F393" i="7"/>
  <c r="F394" i="7" s="1"/>
  <c r="E52" i="8" s="1"/>
  <c r="H432" i="7"/>
  <c r="I433" i="7" s="1"/>
  <c r="K433" i="7" s="1"/>
  <c r="K432" i="7"/>
  <c r="E21" i="10"/>
  <c r="F21" i="10" s="1"/>
  <c r="F709" i="7"/>
  <c r="K709" i="7"/>
  <c r="F197" i="7"/>
  <c r="K197" i="7"/>
  <c r="F288" i="7"/>
  <c r="K288" i="7"/>
  <c r="K302" i="7"/>
  <c r="F302" i="7"/>
  <c r="F697" i="7"/>
  <c r="E699" i="7" s="1"/>
  <c r="F699" i="7" s="1"/>
  <c r="F700" i="7" s="1"/>
  <c r="K697" i="7"/>
  <c r="G717" i="7"/>
  <c r="H717" i="7" s="1"/>
  <c r="K334" i="7"/>
  <c r="F334" i="7"/>
  <c r="F268" i="7"/>
  <c r="K268" i="7"/>
  <c r="F282" i="7"/>
  <c r="K282" i="7"/>
  <c r="J767" i="7"/>
  <c r="J771" i="7" s="1"/>
  <c r="G121" i="8" s="1"/>
  <c r="K767" i="7"/>
  <c r="F716" i="7"/>
  <c r="K716" i="7"/>
  <c r="F297" i="7"/>
  <c r="K297" i="7"/>
  <c r="F216" i="7"/>
  <c r="K216" i="7"/>
  <c r="F644" i="7"/>
  <c r="K644" i="7"/>
  <c r="L498" i="7"/>
  <c r="E74" i="8"/>
  <c r="F269" i="7"/>
  <c r="L269" i="7" s="1"/>
  <c r="K269" i="7"/>
  <c r="F298" i="7"/>
  <c r="K298" i="7"/>
  <c r="F310" i="7"/>
  <c r="E311" i="7" s="1"/>
  <c r="F311" i="7" s="1"/>
  <c r="L311" i="7" s="1"/>
  <c r="K310" i="7"/>
  <c r="F708" i="7"/>
  <c r="K708" i="7"/>
  <c r="F299" i="7"/>
  <c r="L299" i="7" s="1"/>
  <c r="K299" i="7"/>
  <c r="E18" i="10"/>
  <c r="F18" i="10" s="1"/>
  <c r="K175" i="7"/>
  <c r="F175" i="7"/>
  <c r="F698" i="7"/>
  <c r="L698" i="7" s="1"/>
  <c r="K698" i="7"/>
  <c r="F330" i="7"/>
  <c r="K330" i="7"/>
  <c r="F300" i="7"/>
  <c r="L300" i="7" s="1"/>
  <c r="K300" i="7"/>
  <c r="H148" i="7"/>
  <c r="F24" i="8" s="1"/>
  <c r="L67" i="7"/>
  <c r="J756" i="7"/>
  <c r="J760" i="7" s="1"/>
  <c r="G119" i="8" s="1"/>
  <c r="I542" i="7" s="1"/>
  <c r="J542" i="7" s="1"/>
  <c r="J546" i="7" s="1"/>
  <c r="G82" i="8" s="1"/>
  <c r="K756" i="7"/>
  <c r="F319" i="7"/>
  <c r="L319" i="7" s="1"/>
  <c r="K319" i="7"/>
  <c r="F301" i="7"/>
  <c r="K301" i="7"/>
  <c r="F724" i="7"/>
  <c r="K724" i="7"/>
  <c r="L709" i="7"/>
  <c r="F328" i="7"/>
  <c r="K328" i="7"/>
  <c r="F289" i="7"/>
  <c r="K289" i="7"/>
  <c r="F156" i="7"/>
  <c r="K156" i="7"/>
  <c r="F318" i="7"/>
  <c r="K318" i="7"/>
  <c r="F290" i="7"/>
  <c r="K290" i="7"/>
  <c r="F114" i="7"/>
  <c r="K114" i="7"/>
  <c r="F348" i="7"/>
  <c r="F351" i="7" s="1"/>
  <c r="K348" i="7"/>
  <c r="F304" i="7"/>
  <c r="K304" i="7"/>
  <c r="F99" i="7"/>
  <c r="K99" i="7"/>
  <c r="H372" i="7"/>
  <c r="H373" i="7" s="1"/>
  <c r="F47" i="8" s="1"/>
  <c r="K372" i="7"/>
  <c r="F603" i="7"/>
  <c r="E605" i="7" s="1"/>
  <c r="F605" i="7" s="1"/>
  <c r="K603" i="7"/>
  <c r="F305" i="7"/>
  <c r="K305" i="7"/>
  <c r="H763" i="7"/>
  <c r="K763" i="7"/>
  <c r="L259" i="7"/>
  <c r="L270" i="7"/>
  <c r="L281" i="7"/>
  <c r="L393" i="7"/>
  <c r="L731" i="7"/>
  <c r="E83" i="7"/>
  <c r="E119" i="7"/>
  <c r="E127" i="7"/>
  <c r="E138" i="7"/>
  <c r="E157" i="7"/>
  <c r="E176" i="7"/>
  <c r="E187" i="7"/>
  <c r="E198" i="7"/>
  <c r="E206" i="7"/>
  <c r="E218" i="7"/>
  <c r="E230" i="7"/>
  <c r="E242" i="7"/>
  <c r="E283" i="7"/>
  <c r="E295" i="7"/>
  <c r="E303" i="7"/>
  <c r="E320" i="7"/>
  <c r="E338" i="7"/>
  <c r="E405" i="7"/>
  <c r="E717" i="7"/>
  <c r="L214" i="7"/>
  <c r="L355" i="7"/>
  <c r="J515" i="7"/>
  <c r="G77" i="8" s="1"/>
  <c r="F573" i="7"/>
  <c r="I717" i="7"/>
  <c r="J717" i="7" s="1"/>
  <c r="J394" i="7"/>
  <c r="G52" i="8" s="1"/>
  <c r="H486" i="7"/>
  <c r="F72" i="8" s="1"/>
  <c r="L495" i="7"/>
  <c r="J475" i="7"/>
  <c r="G70" i="8" s="1"/>
  <c r="I17" i="10" s="1"/>
  <c r="J17" i="10" s="1"/>
  <c r="E120" i="7"/>
  <c r="E139" i="7"/>
  <c r="E158" i="7"/>
  <c r="E169" i="7"/>
  <c r="E177" i="7"/>
  <c r="E188" i="7"/>
  <c r="E199" i="7"/>
  <c r="E219" i="7"/>
  <c r="E231" i="7"/>
  <c r="E243" i="7"/>
  <c r="E263" i="7"/>
  <c r="E284" i="7"/>
  <c r="E296" i="7"/>
  <c r="E323" i="7"/>
  <c r="E339" i="7"/>
  <c r="E409" i="7"/>
  <c r="L502" i="7"/>
  <c r="L536" i="7"/>
  <c r="H475" i="7"/>
  <c r="F70" i="8" s="1"/>
  <c r="L185" i="7"/>
  <c r="J335" i="7"/>
  <c r="G41" i="8" s="1"/>
  <c r="L572" i="7"/>
  <c r="I668" i="7"/>
  <c r="J668" i="7" s="1"/>
  <c r="F682" i="7"/>
  <c r="F705" i="7"/>
  <c r="I719" i="7"/>
  <c r="J719" i="7" s="1"/>
  <c r="J148" i="7"/>
  <c r="G24" i="8" s="1"/>
  <c r="L252" i="7"/>
  <c r="H272" i="7"/>
  <c r="F35" i="8" s="1"/>
  <c r="J345" i="7"/>
  <c r="G42" i="8" s="1"/>
  <c r="E73" i="8"/>
  <c r="J55" i="7"/>
  <c r="G11" i="8" s="1"/>
  <c r="E121" i="7"/>
  <c r="E140" i="7"/>
  <c r="E159" i="7"/>
  <c r="E170" i="7"/>
  <c r="E189" i="7"/>
  <c r="E200" i="7"/>
  <c r="E220" i="7"/>
  <c r="E232" i="7"/>
  <c r="E244" i="7"/>
  <c r="E285" i="7"/>
  <c r="E324" i="7"/>
  <c r="E340" i="7"/>
  <c r="E413" i="7"/>
  <c r="E465" i="7"/>
  <c r="E720" i="7"/>
  <c r="E768" i="7"/>
  <c r="L489" i="7"/>
  <c r="G680" i="7"/>
  <c r="K680" i="7" s="1"/>
  <c r="H728" i="7"/>
  <c r="F114" i="8" s="1"/>
  <c r="G361" i="7" s="1"/>
  <c r="H361" i="7" s="1"/>
  <c r="L322" i="7"/>
  <c r="F480" i="7"/>
  <c r="L640" i="7"/>
  <c r="K553" i="7"/>
  <c r="J180" i="7"/>
  <c r="G26" i="8" s="1"/>
  <c r="I427" i="7"/>
  <c r="K427" i="7" s="1"/>
  <c r="I439" i="7"/>
  <c r="K439" i="7" s="1"/>
  <c r="I693" i="7"/>
  <c r="K693" i="7" s="1"/>
  <c r="E122" i="7"/>
  <c r="E141" i="7"/>
  <c r="E160" i="7"/>
  <c r="E171" i="7"/>
  <c r="E190" i="7"/>
  <c r="E201" i="7"/>
  <c r="E221" i="7"/>
  <c r="E233" i="7"/>
  <c r="E245" i="7"/>
  <c r="E286" i="7"/>
  <c r="E343" i="7"/>
  <c r="E385" i="7"/>
  <c r="E417" i="7"/>
  <c r="E469" i="7"/>
  <c r="H253" i="7"/>
  <c r="F32" i="8" s="1"/>
  <c r="H721" i="7"/>
  <c r="F113" i="8" s="1"/>
  <c r="L349" i="7"/>
  <c r="J470" i="7"/>
  <c r="G69" i="8" s="1"/>
  <c r="L733" i="7"/>
  <c r="F600" i="7"/>
  <c r="E93" i="8" s="1"/>
  <c r="E28" i="7" s="1"/>
  <c r="E104" i="7"/>
  <c r="E123" i="7"/>
  <c r="E134" i="7"/>
  <c r="E142" i="7"/>
  <c r="E153" i="7"/>
  <c r="E161" i="7"/>
  <c r="E172" i="7"/>
  <c r="E183" i="7"/>
  <c r="E191" i="7"/>
  <c r="E202" i="7"/>
  <c r="E213" i="7"/>
  <c r="E234" i="7"/>
  <c r="E246" i="7"/>
  <c r="E271" i="7"/>
  <c r="E287" i="7"/>
  <c r="E329" i="7"/>
  <c r="E344" i="7"/>
  <c r="E389" i="7"/>
  <c r="H166" i="7"/>
  <c r="F25" i="8" s="1"/>
  <c r="L401" i="7"/>
  <c r="J530" i="7"/>
  <c r="G80" i="8" s="1"/>
  <c r="L78" i="7"/>
  <c r="H131" i="7"/>
  <c r="F23" i="8" s="1"/>
  <c r="L332" i="7"/>
  <c r="E545" i="7"/>
  <c r="F545" i="7" s="1"/>
  <c r="L545" i="7" s="1"/>
  <c r="L697" i="7"/>
  <c r="H446" i="7"/>
  <c r="F63" i="8" s="1"/>
  <c r="L483" i="7"/>
  <c r="L497" i="7"/>
  <c r="E109" i="7"/>
  <c r="E124" i="7"/>
  <c r="E135" i="7"/>
  <c r="E143" i="7"/>
  <c r="E154" i="7"/>
  <c r="E162" i="7"/>
  <c r="E173" i="7"/>
  <c r="E203" i="7"/>
  <c r="E215" i="7"/>
  <c r="E727" i="7"/>
  <c r="H419" i="7"/>
  <c r="F58" i="8" s="1"/>
  <c r="G16" i="10" s="1"/>
  <c r="H16" i="10" s="1"/>
  <c r="J224" i="7"/>
  <c r="G29" i="8" s="1"/>
  <c r="H260" i="7"/>
  <c r="F33" i="8" s="1"/>
  <c r="F434" i="7"/>
  <c r="J29" i="7"/>
  <c r="G6" i="8" s="1"/>
  <c r="I634" i="7"/>
  <c r="K634" i="7" s="1"/>
  <c r="I674" i="7"/>
  <c r="K674" i="7" s="1"/>
  <c r="H194" i="7"/>
  <c r="F27" i="8" s="1"/>
  <c r="L342" i="7"/>
  <c r="L580" i="7"/>
  <c r="E125" i="7"/>
  <c r="E136" i="7"/>
  <c r="E155" i="7"/>
  <c r="E174" i="7"/>
  <c r="E227" i="7"/>
  <c r="E239" i="7"/>
  <c r="E256" i="7"/>
  <c r="E333" i="7"/>
  <c r="E712" i="7"/>
  <c r="J166" i="7"/>
  <c r="G25" i="8" s="1"/>
  <c r="J307" i="7"/>
  <c r="G38" i="8" s="1"/>
  <c r="L310" i="7"/>
  <c r="F446" i="7"/>
  <c r="L446" i="7" s="1"/>
  <c r="L491" i="7"/>
  <c r="H635" i="7"/>
  <c r="F99" i="8" s="1"/>
  <c r="G68" i="7" s="1"/>
  <c r="H68" i="7" s="1"/>
  <c r="H69" i="7" s="1"/>
  <c r="F13" i="8" s="1"/>
  <c r="J194" i="7"/>
  <c r="G27" i="8" s="1"/>
  <c r="H307" i="7"/>
  <c r="F38" i="8" s="1"/>
  <c r="L354" i="7"/>
  <c r="F654" i="7"/>
  <c r="F760" i="7"/>
  <c r="E126" i="7"/>
  <c r="E137" i="7"/>
  <c r="E186" i="7"/>
  <c r="E229" i="7"/>
  <c r="L485" i="7"/>
  <c r="L508" i="7"/>
  <c r="L228" i="7"/>
  <c r="H115" i="8"/>
  <c r="G21" i="10"/>
  <c r="H21" i="10" s="1"/>
  <c r="I21" i="10"/>
  <c r="J21" i="10" s="1"/>
  <c r="K20" i="10"/>
  <c r="F20" i="10"/>
  <c r="L20" i="10" s="1"/>
  <c r="G18" i="10"/>
  <c r="H18" i="10" s="1"/>
  <c r="I18" i="10"/>
  <c r="J18" i="10" s="1"/>
  <c r="I8" i="10"/>
  <c r="J8" i="10" s="1"/>
  <c r="G8" i="10"/>
  <c r="H8" i="10" s="1"/>
  <c r="G7" i="10"/>
  <c r="H7" i="10" s="1"/>
  <c r="H771" i="7"/>
  <c r="F121" i="8" s="1"/>
  <c r="L770" i="7"/>
  <c r="L767" i="7"/>
  <c r="I558" i="7"/>
  <c r="J558" i="7" s="1"/>
  <c r="J559" i="7" s="1"/>
  <c r="G85" i="8" s="1"/>
  <c r="I562" i="7"/>
  <c r="J562" i="7" s="1"/>
  <c r="J563" i="7" s="1"/>
  <c r="G86" i="8" s="1"/>
  <c r="E120" i="8"/>
  <c r="H760" i="7"/>
  <c r="F119" i="8" s="1"/>
  <c r="G542" i="7" s="1"/>
  <c r="H542" i="7" s="1"/>
  <c r="H546" i="7" s="1"/>
  <c r="F82" i="8" s="1"/>
  <c r="L759" i="7"/>
  <c r="L757" i="7"/>
  <c r="L760" i="7"/>
  <c r="E119" i="8"/>
  <c r="L756" i="7"/>
  <c r="L752" i="7"/>
  <c r="L750" i="7"/>
  <c r="L749" i="7"/>
  <c r="J538" i="7"/>
  <c r="G81" i="8" s="1"/>
  <c r="I19" i="10" s="1"/>
  <c r="J19" i="10" s="1"/>
  <c r="L744" i="7"/>
  <c r="L743" i="7"/>
  <c r="L742" i="7"/>
  <c r="L741" i="7"/>
  <c r="J728" i="7"/>
  <c r="G114" i="8" s="1"/>
  <c r="I361" i="7" s="1"/>
  <c r="J361" i="7" s="1"/>
  <c r="L724" i="7"/>
  <c r="G360" i="7"/>
  <c r="H360" i="7" s="1"/>
  <c r="G366" i="7"/>
  <c r="H366" i="7" s="1"/>
  <c r="L716" i="7"/>
  <c r="I365" i="7"/>
  <c r="J365" i="7" s="1"/>
  <c r="L708" i="7"/>
  <c r="L704" i="7"/>
  <c r="L705" i="7"/>
  <c r="E111" i="8"/>
  <c r="L703" i="7"/>
  <c r="L700" i="7"/>
  <c r="L699" i="7"/>
  <c r="K699" i="7"/>
  <c r="L692" i="7"/>
  <c r="J693" i="7"/>
  <c r="E109" i="8"/>
  <c r="L691" i="7"/>
  <c r="L686" i="7"/>
  <c r="L685" i="7"/>
  <c r="J687" i="7"/>
  <c r="E108" i="8"/>
  <c r="L679" i="7"/>
  <c r="J681" i="7"/>
  <c r="L678" i="7"/>
  <c r="L673" i="7"/>
  <c r="L672" i="7"/>
  <c r="E106" i="8"/>
  <c r="L667" i="7"/>
  <c r="J669" i="7"/>
  <c r="G105" i="8" s="1"/>
  <c r="I98" i="7" s="1"/>
  <c r="J98" i="7" s="1"/>
  <c r="J100" i="7" s="1"/>
  <c r="G19" i="8" s="1"/>
  <c r="G93" i="7"/>
  <c r="H93" i="7" s="1"/>
  <c r="H95" i="7" s="1"/>
  <c r="F18" i="8" s="1"/>
  <c r="G98" i="7"/>
  <c r="H98" i="7" s="1"/>
  <c r="H100" i="7" s="1"/>
  <c r="F19" i="8" s="1"/>
  <c r="K668" i="7"/>
  <c r="E105" i="8"/>
  <c r="L666" i="7"/>
  <c r="L662" i="7"/>
  <c r="I89" i="7"/>
  <c r="J89" i="7" s="1"/>
  <c r="J90" i="7" s="1"/>
  <c r="G17" i="8" s="1"/>
  <c r="I84" i="7"/>
  <c r="J84" i="7" s="1"/>
  <c r="J85" i="7" s="1"/>
  <c r="G16" i="8" s="1"/>
  <c r="L661" i="7"/>
  <c r="G84" i="7"/>
  <c r="H84" i="7" s="1"/>
  <c r="H85" i="7" s="1"/>
  <c r="F16" i="8" s="1"/>
  <c r="G89" i="7"/>
  <c r="H89" i="7" s="1"/>
  <c r="H90" i="7" s="1"/>
  <c r="F17" i="8" s="1"/>
  <c r="L663" i="7"/>
  <c r="F84" i="7"/>
  <c r="E89" i="7"/>
  <c r="H648" i="7"/>
  <c r="F101" i="8" s="1"/>
  <c r="G79" i="7" s="1"/>
  <c r="H79" i="7" s="1"/>
  <c r="E647" i="7"/>
  <c r="H103" i="8"/>
  <c r="L658" i="7"/>
  <c r="L657" i="7"/>
  <c r="L652" i="7"/>
  <c r="I653" i="7"/>
  <c r="E102" i="8"/>
  <c r="E646" i="7" s="1"/>
  <c r="L651" i="7"/>
  <c r="L645" i="7"/>
  <c r="L644" i="7"/>
  <c r="L639" i="7"/>
  <c r="H80" i="7"/>
  <c r="F15" i="8" s="1"/>
  <c r="G11" i="10" s="1"/>
  <c r="H11" i="10" s="1"/>
  <c r="L641" i="7"/>
  <c r="E100" i="8"/>
  <c r="E77" i="7" s="1"/>
  <c r="L638" i="7"/>
  <c r="L633" i="7"/>
  <c r="J634" i="7"/>
  <c r="E99" i="8"/>
  <c r="L627" i="7"/>
  <c r="J63" i="7"/>
  <c r="G12" i="8" s="1"/>
  <c r="L626" i="7"/>
  <c r="H629" i="7"/>
  <c r="F98" i="8" s="1"/>
  <c r="G60" i="7" s="1"/>
  <c r="H60" i="7" s="1"/>
  <c r="H63" i="7" s="1"/>
  <c r="F12" i="8" s="1"/>
  <c r="G10" i="10" s="1"/>
  <c r="H10" i="10" s="1"/>
  <c r="E98" i="8"/>
  <c r="L622" i="7"/>
  <c r="L621" i="7"/>
  <c r="L623" i="7"/>
  <c r="E97" i="8"/>
  <c r="E59" i="7" s="1"/>
  <c r="L617" i="7"/>
  <c r="L616" i="7"/>
  <c r="H55" i="7"/>
  <c r="F11" i="8" s="1"/>
  <c r="L618" i="7"/>
  <c r="E96" i="8"/>
  <c r="L611" i="7"/>
  <c r="L610" i="7"/>
  <c r="J613" i="7"/>
  <c r="G95" i="8" s="1"/>
  <c r="I47" i="7" s="1"/>
  <c r="J47" i="7" s="1"/>
  <c r="J48" i="7" s="1"/>
  <c r="G10" i="8" s="1"/>
  <c r="I9" i="10" s="1"/>
  <c r="J9" i="10" s="1"/>
  <c r="H48" i="7"/>
  <c r="F10" i="8" s="1"/>
  <c r="E95" i="8"/>
  <c r="L604" i="7"/>
  <c r="L605" i="7"/>
  <c r="L599" i="7"/>
  <c r="L600" i="7"/>
  <c r="L598" i="7"/>
  <c r="L592" i="7"/>
  <c r="L591" i="7"/>
  <c r="G7" i="7"/>
  <c r="H7" i="7" s="1"/>
  <c r="E7" i="7"/>
  <c r="E14" i="7"/>
  <c r="L585" i="7"/>
  <c r="G13" i="7"/>
  <c r="H13" i="7" s="1"/>
  <c r="F13" i="7"/>
  <c r="L584" i="7"/>
  <c r="I587" i="7" s="1"/>
  <c r="E6" i="7"/>
  <c r="L581" i="7"/>
  <c r="E90" i="8"/>
  <c r="E89" i="8"/>
  <c r="L577" i="7"/>
  <c r="L576" i="7"/>
  <c r="H573" i="7"/>
  <c r="F88" i="8" s="1"/>
  <c r="E88" i="8"/>
  <c r="L571" i="7"/>
  <c r="L567" i="7"/>
  <c r="L566" i="7"/>
  <c r="L568" i="7"/>
  <c r="E87" i="8"/>
  <c r="L555" i="7"/>
  <c r="L553" i="7"/>
  <c r="E84" i="8"/>
  <c r="L549" i="7"/>
  <c r="L550" i="7"/>
  <c r="E83" i="8"/>
  <c r="L544" i="7"/>
  <c r="L543" i="7"/>
  <c r="K545" i="7"/>
  <c r="L535" i="7"/>
  <c r="L534" i="7"/>
  <c r="L533" i="7"/>
  <c r="H538" i="7"/>
  <c r="F81" i="8" s="1"/>
  <c r="L529" i="7"/>
  <c r="L528" i="7"/>
  <c r="H80" i="8"/>
  <c r="L530" i="7"/>
  <c r="L524" i="7"/>
  <c r="L525" i="7"/>
  <c r="E79" i="8"/>
  <c r="L523" i="7"/>
  <c r="L519" i="7"/>
  <c r="L518" i="7"/>
  <c r="L520" i="7"/>
  <c r="E78" i="8"/>
  <c r="L514" i="7"/>
  <c r="L513" i="7"/>
  <c r="L515" i="7"/>
  <c r="E77" i="8"/>
  <c r="L462" i="7"/>
  <c r="E67" i="8"/>
  <c r="L461" i="7"/>
  <c r="L458" i="7"/>
  <c r="E66" i="8"/>
  <c r="L457" i="7"/>
  <c r="L454" i="7"/>
  <c r="E65" i="8"/>
  <c r="L453" i="7"/>
  <c r="H64" i="8"/>
  <c r="L450" i="7"/>
  <c r="L449" i="7"/>
  <c r="L445" i="7"/>
  <c r="L444" i="7"/>
  <c r="E63" i="8"/>
  <c r="L443" i="7"/>
  <c r="L438" i="7"/>
  <c r="J439" i="7"/>
  <c r="E62" i="8"/>
  <c r="L437" i="7"/>
  <c r="H434" i="7"/>
  <c r="F61" i="8" s="1"/>
  <c r="L432" i="7"/>
  <c r="J433" i="7"/>
  <c r="E61" i="8"/>
  <c r="L431" i="7"/>
  <c r="L426" i="7"/>
  <c r="J427" i="7"/>
  <c r="E60" i="8"/>
  <c r="L423" i="7"/>
  <c r="L422" i="7"/>
  <c r="L418" i="7"/>
  <c r="H54" i="8"/>
  <c r="L402" i="7"/>
  <c r="E53" i="8"/>
  <c r="L398" i="7"/>
  <c r="H53" i="8"/>
  <c r="L397" i="7"/>
  <c r="H52" i="8"/>
  <c r="L394" i="7"/>
  <c r="L380" i="7"/>
  <c r="I381" i="7"/>
  <c r="H382" i="7"/>
  <c r="F49" i="8" s="1"/>
  <c r="G15" i="10" s="1"/>
  <c r="H15" i="10" s="1"/>
  <c r="E49" i="8"/>
  <c r="L376" i="7"/>
  <c r="F377" i="7"/>
  <c r="L372" i="7"/>
  <c r="L370" i="7"/>
  <c r="L350" i="7"/>
  <c r="E43" i="8"/>
  <c r="L351" i="7"/>
  <c r="L348" i="7"/>
  <c r="L334" i="7"/>
  <c r="L330" i="7"/>
  <c r="H335" i="7"/>
  <c r="F41" i="8" s="1"/>
  <c r="L328" i="7"/>
  <c r="H325" i="7"/>
  <c r="F40" i="8" s="1"/>
  <c r="L318" i="7"/>
  <c r="L313" i="7"/>
  <c r="L312" i="7"/>
  <c r="J314" i="7"/>
  <c r="F315" i="7"/>
  <c r="L305" i="7"/>
  <c r="L304" i="7"/>
  <c r="L302" i="7"/>
  <c r="L301" i="7"/>
  <c r="L298" i="7"/>
  <c r="L297" i="7"/>
  <c r="L290" i="7"/>
  <c r="L289" i="7"/>
  <c r="L288" i="7"/>
  <c r="L282" i="7"/>
  <c r="J292" i="7"/>
  <c r="G37" i="8" s="1"/>
  <c r="L275" i="7"/>
  <c r="L268" i="7"/>
  <c r="L258" i="7"/>
  <c r="K257" i="7"/>
  <c r="L257" i="7"/>
  <c r="F257" i="7"/>
  <c r="L247" i="7"/>
  <c r="J248" i="7"/>
  <c r="G31" i="8" s="1"/>
  <c r="H248" i="7"/>
  <c r="F31" i="8" s="1"/>
  <c r="L235" i="7"/>
  <c r="L223" i="7"/>
  <c r="L222" i="7"/>
  <c r="H224" i="7"/>
  <c r="F29" i="8" s="1"/>
  <c r="L217" i="7"/>
  <c r="L216" i="7"/>
  <c r="L209" i="7"/>
  <c r="L208" i="7"/>
  <c r="L207" i="7"/>
  <c r="L205" i="7"/>
  <c r="L204" i="7"/>
  <c r="L197" i="7"/>
  <c r="H210" i="7"/>
  <c r="F28" i="8" s="1"/>
  <c r="L193" i="7"/>
  <c r="L192" i="7"/>
  <c r="L184" i="7"/>
  <c r="L179" i="7"/>
  <c r="H180" i="7"/>
  <c r="F26" i="8" s="1"/>
  <c r="L178" i="7"/>
  <c r="L175" i="7"/>
  <c r="L165" i="7"/>
  <c r="L164" i="7"/>
  <c r="L163" i="7"/>
  <c r="L156" i="7"/>
  <c r="L152" i="7"/>
  <c r="L151" i="7"/>
  <c r="L147" i="7"/>
  <c r="L146" i="7"/>
  <c r="L145" i="7"/>
  <c r="L144" i="7"/>
  <c r="L130" i="7"/>
  <c r="L129" i="7"/>
  <c r="L128" i="7"/>
  <c r="L114" i="7"/>
  <c r="H115" i="7"/>
  <c r="F22" i="8" s="1"/>
  <c r="L99" i="7"/>
  <c r="L94" i="7"/>
  <c r="L88" i="7"/>
  <c r="L76" i="7"/>
  <c r="K72" i="7"/>
  <c r="L73" i="7"/>
  <c r="L72" i="7"/>
  <c r="E14" i="8"/>
  <c r="L62" i="7"/>
  <c r="L53" i="7"/>
  <c r="L52" i="7"/>
  <c r="L51" i="7"/>
  <c r="L42" i="7"/>
  <c r="L41" i="7"/>
  <c r="L40" i="7"/>
  <c r="H9" i="8"/>
  <c r="L43" i="7"/>
  <c r="H8" i="8"/>
  <c r="L37" i="7"/>
  <c r="L36" i="7"/>
  <c r="L33" i="7"/>
  <c r="L32" i="7"/>
  <c r="E7" i="8"/>
  <c r="L27" i="7"/>
  <c r="L26" i="7"/>
  <c r="L25" i="7"/>
  <c r="L23" i="7"/>
  <c r="L22" i="7"/>
  <c r="L21" i="7"/>
  <c r="L20" i="7"/>
  <c r="L19" i="7"/>
  <c r="E5" i="8"/>
  <c r="L5" i="7"/>
  <c r="E4" i="8"/>
  <c r="K758" i="7"/>
  <c r="K751" i="7"/>
  <c r="E117" i="8"/>
  <c r="H116" i="8"/>
  <c r="E110" i="8"/>
  <c r="H110" i="8" s="1"/>
  <c r="E107" i="8"/>
  <c r="H680" i="7"/>
  <c r="L668" i="7"/>
  <c r="H104" i="8"/>
  <c r="K605" i="7"/>
  <c r="E606" i="7"/>
  <c r="H84" i="8"/>
  <c r="K536" i="7"/>
  <c r="H74" i="8"/>
  <c r="H67" i="8"/>
  <c r="H63" i="8"/>
  <c r="G59" i="8"/>
  <c r="K311" i="7"/>
  <c r="K67" i="7"/>
  <c r="K745" i="7" l="1"/>
  <c r="H745" i="7"/>
  <c r="G365" i="7"/>
  <c r="H365" i="7" s="1"/>
  <c r="H367" i="7" s="1"/>
  <c r="F46" i="8" s="1"/>
  <c r="G359" i="7"/>
  <c r="H359" i="7" s="1"/>
  <c r="H362" i="7" s="1"/>
  <c r="F45" i="8" s="1"/>
  <c r="G14" i="10" s="1"/>
  <c r="H14" i="10" s="1"/>
  <c r="H87" i="8"/>
  <c r="F239" i="7"/>
  <c r="L239" i="7" s="1"/>
  <c r="K239" i="7"/>
  <c r="F143" i="7"/>
  <c r="L143" i="7" s="1"/>
  <c r="K143" i="7"/>
  <c r="K202" i="7"/>
  <c r="F202" i="7"/>
  <c r="L202" i="7" s="1"/>
  <c r="K343" i="7"/>
  <c r="F343" i="7"/>
  <c r="L343" i="7" s="1"/>
  <c r="F720" i="7"/>
  <c r="L720" i="7" s="1"/>
  <c r="K720" i="7"/>
  <c r="F158" i="7"/>
  <c r="L158" i="7" s="1"/>
  <c r="K158" i="7"/>
  <c r="F206" i="7"/>
  <c r="L206" i="7" s="1"/>
  <c r="K206" i="7"/>
  <c r="H32" i="8"/>
  <c r="K174" i="7"/>
  <c r="F174" i="7"/>
  <c r="L174" i="7" s="1"/>
  <c r="F124" i="7"/>
  <c r="L124" i="7" s="1"/>
  <c r="K124" i="7"/>
  <c r="F183" i="7"/>
  <c r="K183" i="7"/>
  <c r="F245" i="7"/>
  <c r="L245" i="7" s="1"/>
  <c r="K245" i="7"/>
  <c r="F413" i="7"/>
  <c r="K413" i="7"/>
  <c r="F120" i="7"/>
  <c r="L120" i="7" s="1"/>
  <c r="K120" i="7"/>
  <c r="K187" i="7"/>
  <c r="F187" i="7"/>
  <c r="L187" i="7" s="1"/>
  <c r="F229" i="7"/>
  <c r="L229" i="7" s="1"/>
  <c r="K229" i="7"/>
  <c r="F155" i="7"/>
  <c r="L155" i="7" s="1"/>
  <c r="K155" i="7"/>
  <c r="F109" i="7"/>
  <c r="L109" i="7" s="1"/>
  <c r="K109" i="7"/>
  <c r="F172" i="7"/>
  <c r="L172" i="7" s="1"/>
  <c r="K172" i="7"/>
  <c r="F233" i="7"/>
  <c r="L233" i="7" s="1"/>
  <c r="K233" i="7"/>
  <c r="F340" i="7"/>
  <c r="L340" i="7" s="1"/>
  <c r="K340" i="7"/>
  <c r="F176" i="7"/>
  <c r="L176" i="7" s="1"/>
  <c r="K176" i="7"/>
  <c r="H79" i="8"/>
  <c r="F186" i="7"/>
  <c r="L186" i="7" s="1"/>
  <c r="K186" i="7"/>
  <c r="F136" i="7"/>
  <c r="L136" i="7" s="1"/>
  <c r="K136" i="7"/>
  <c r="F161" i="7"/>
  <c r="L161" i="7" s="1"/>
  <c r="K161" i="7"/>
  <c r="F221" i="7"/>
  <c r="L221" i="7" s="1"/>
  <c r="K221" i="7"/>
  <c r="F324" i="7"/>
  <c r="L324" i="7" s="1"/>
  <c r="K324" i="7"/>
  <c r="F157" i="7"/>
  <c r="L157" i="7" s="1"/>
  <c r="K157" i="7"/>
  <c r="H72" i="8"/>
  <c r="G9" i="10"/>
  <c r="H9" i="10" s="1"/>
  <c r="K137" i="7"/>
  <c r="F137" i="7"/>
  <c r="L137" i="7" s="1"/>
  <c r="K125" i="7"/>
  <c r="F125" i="7"/>
  <c r="L125" i="7" s="1"/>
  <c r="K153" i="7"/>
  <c r="F153" i="7"/>
  <c r="F201" i="7"/>
  <c r="L201" i="7" s="1"/>
  <c r="K201" i="7"/>
  <c r="F285" i="7"/>
  <c r="K285" i="7"/>
  <c r="F138" i="7"/>
  <c r="L138" i="7" s="1"/>
  <c r="K138" i="7"/>
  <c r="F198" i="7"/>
  <c r="K198" i="7"/>
  <c r="H65" i="8"/>
  <c r="F126" i="7"/>
  <c r="L126" i="7" s="1"/>
  <c r="K126" i="7"/>
  <c r="F142" i="7"/>
  <c r="L142" i="7" s="1"/>
  <c r="K142" i="7"/>
  <c r="F190" i="7"/>
  <c r="L190" i="7" s="1"/>
  <c r="K190" i="7"/>
  <c r="F244" i="7"/>
  <c r="L244" i="7" s="1"/>
  <c r="K244" i="7"/>
  <c r="F127" i="7"/>
  <c r="L127" i="7" s="1"/>
  <c r="K127" i="7"/>
  <c r="F725" i="7"/>
  <c r="K725" i="7"/>
  <c r="F134" i="7"/>
  <c r="K134" i="7"/>
  <c r="F171" i="7"/>
  <c r="L171" i="7" s="1"/>
  <c r="K171" i="7"/>
  <c r="F232" i="7"/>
  <c r="L232" i="7" s="1"/>
  <c r="K232" i="7"/>
  <c r="F119" i="7"/>
  <c r="L119" i="7" s="1"/>
  <c r="K119" i="7"/>
  <c r="L118" i="7"/>
  <c r="F123" i="7"/>
  <c r="L123" i="7" s="1"/>
  <c r="K123" i="7"/>
  <c r="K160" i="7"/>
  <c r="F160" i="7"/>
  <c r="L160" i="7" s="1"/>
  <c r="F220" i="7"/>
  <c r="L220" i="7" s="1"/>
  <c r="K220" i="7"/>
  <c r="F83" i="7"/>
  <c r="L83" i="7" s="1"/>
  <c r="K83" i="7"/>
  <c r="H66" i="8"/>
  <c r="F104" i="7"/>
  <c r="L104" i="7" s="1"/>
  <c r="K104" i="7"/>
  <c r="F141" i="7"/>
  <c r="L141" i="7" s="1"/>
  <c r="K141" i="7"/>
  <c r="F200" i="7"/>
  <c r="L200" i="7" s="1"/>
  <c r="K200" i="7"/>
  <c r="F465" i="7"/>
  <c r="K465" i="7"/>
  <c r="H90" i="8"/>
  <c r="F122" i="7"/>
  <c r="L122" i="7" s="1"/>
  <c r="K122" i="7"/>
  <c r="F189" i="7"/>
  <c r="L189" i="7" s="1"/>
  <c r="K189" i="7"/>
  <c r="F170" i="7"/>
  <c r="L170" i="7" s="1"/>
  <c r="K170" i="7"/>
  <c r="F409" i="7"/>
  <c r="K409" i="7"/>
  <c r="F325" i="7"/>
  <c r="E40" i="8" s="1"/>
  <c r="F276" i="7"/>
  <c r="K276" i="7"/>
  <c r="K159" i="7"/>
  <c r="F159" i="7"/>
  <c r="L159" i="7" s="1"/>
  <c r="F339" i="7"/>
  <c r="L339" i="7" s="1"/>
  <c r="K339" i="7"/>
  <c r="L486" i="7"/>
  <c r="F140" i="7"/>
  <c r="L140" i="7" s="1"/>
  <c r="K140" i="7"/>
  <c r="F323" i="7"/>
  <c r="L323" i="7" s="1"/>
  <c r="K323" i="7"/>
  <c r="H75" i="8"/>
  <c r="K139" i="7"/>
  <c r="F139" i="7"/>
  <c r="L139" i="7" s="1"/>
  <c r="F121" i="7"/>
  <c r="L121" i="7" s="1"/>
  <c r="K121" i="7"/>
  <c r="K296" i="7"/>
  <c r="F296" i="7"/>
  <c r="L296" i="7" s="1"/>
  <c r="F717" i="7"/>
  <c r="K717" i="7"/>
  <c r="F191" i="7"/>
  <c r="L191" i="7" s="1"/>
  <c r="K191" i="7"/>
  <c r="F284" i="7"/>
  <c r="L284" i="7" s="1"/>
  <c r="K284" i="7"/>
  <c r="F405" i="7"/>
  <c r="K405" i="7"/>
  <c r="L763" i="7"/>
  <c r="H764" i="7"/>
  <c r="F389" i="7"/>
  <c r="K389" i="7"/>
  <c r="H73" i="8"/>
  <c r="F263" i="7"/>
  <c r="K263" i="7"/>
  <c r="F338" i="7"/>
  <c r="K338" i="7"/>
  <c r="L241" i="7"/>
  <c r="E371" i="7"/>
  <c r="H89" i="8"/>
  <c r="F344" i="7"/>
  <c r="L344" i="7" s="1"/>
  <c r="K344" i="7"/>
  <c r="E71" i="8"/>
  <c r="L480" i="7"/>
  <c r="F243" i="7"/>
  <c r="L243" i="7" s="1"/>
  <c r="K243" i="7"/>
  <c r="K320" i="7"/>
  <c r="F320" i="7"/>
  <c r="L320" i="7" s="1"/>
  <c r="H83" i="8"/>
  <c r="F727" i="7"/>
  <c r="L727" i="7" s="1"/>
  <c r="K727" i="7"/>
  <c r="F329" i="7"/>
  <c r="K329" i="7"/>
  <c r="F231" i="7"/>
  <c r="L231" i="7" s="1"/>
  <c r="K231" i="7"/>
  <c r="F303" i="7"/>
  <c r="L303" i="7" s="1"/>
  <c r="K303" i="7"/>
  <c r="F227" i="7"/>
  <c r="K227" i="7"/>
  <c r="H59" i="8"/>
  <c r="F85" i="7"/>
  <c r="E16" i="8" s="1"/>
  <c r="F215" i="7"/>
  <c r="L215" i="7" s="1"/>
  <c r="K215" i="7"/>
  <c r="K287" i="7"/>
  <c r="F287" i="7"/>
  <c r="L287" i="7" s="1"/>
  <c r="F219" i="7"/>
  <c r="L219" i="7" s="1"/>
  <c r="K219" i="7"/>
  <c r="F295" i="7"/>
  <c r="K295" i="7"/>
  <c r="H100" i="8"/>
  <c r="H43" i="8"/>
  <c r="I594" i="7"/>
  <c r="K594" i="7" s="1"/>
  <c r="F203" i="7"/>
  <c r="L203" i="7" s="1"/>
  <c r="K203" i="7"/>
  <c r="F271" i="7"/>
  <c r="L271" i="7" s="1"/>
  <c r="K271" i="7"/>
  <c r="F199" i="7"/>
  <c r="L199" i="7" s="1"/>
  <c r="K199" i="7"/>
  <c r="F283" i="7"/>
  <c r="L283" i="7" s="1"/>
  <c r="K283" i="7"/>
  <c r="F272" i="7"/>
  <c r="F712" i="7"/>
  <c r="L712" i="7" s="1"/>
  <c r="K712" i="7"/>
  <c r="F173" i="7"/>
  <c r="L173" i="7" s="1"/>
  <c r="K173" i="7"/>
  <c r="F246" i="7"/>
  <c r="L246" i="7" s="1"/>
  <c r="K246" i="7"/>
  <c r="F469" i="7"/>
  <c r="K469" i="7"/>
  <c r="F188" i="7"/>
  <c r="L188" i="7" s="1"/>
  <c r="K188" i="7"/>
  <c r="K242" i="7"/>
  <c r="F242" i="7"/>
  <c r="L242" i="7" s="1"/>
  <c r="F753" i="7"/>
  <c r="F135" i="7"/>
  <c r="L135" i="7" s="1"/>
  <c r="K135" i="7"/>
  <c r="F333" i="7"/>
  <c r="L333" i="7" s="1"/>
  <c r="K333" i="7"/>
  <c r="F162" i="7"/>
  <c r="L162" i="7" s="1"/>
  <c r="K162" i="7"/>
  <c r="K234" i="7"/>
  <c r="F234" i="7"/>
  <c r="L234" i="7" s="1"/>
  <c r="F417" i="7"/>
  <c r="K417" i="7"/>
  <c r="J721" i="7"/>
  <c r="G113" i="8" s="1"/>
  <c r="F177" i="7"/>
  <c r="L177" i="7" s="1"/>
  <c r="K177" i="7"/>
  <c r="F230" i="7"/>
  <c r="L230" i="7" s="1"/>
  <c r="K230" i="7"/>
  <c r="H44" i="8"/>
  <c r="F286" i="7"/>
  <c r="L286" i="7" s="1"/>
  <c r="K286" i="7"/>
  <c r="H14" i="8"/>
  <c r="H77" i="8"/>
  <c r="J674" i="7"/>
  <c r="H7" i="8"/>
  <c r="H78" i="8"/>
  <c r="F256" i="7"/>
  <c r="K256" i="7"/>
  <c r="K154" i="7"/>
  <c r="F154" i="7"/>
  <c r="L154" i="7" s="1"/>
  <c r="F213" i="7"/>
  <c r="K213" i="7"/>
  <c r="F385" i="7"/>
  <c r="K385" i="7"/>
  <c r="K768" i="7"/>
  <c r="F768" i="7"/>
  <c r="K169" i="7"/>
  <c r="F169" i="7"/>
  <c r="F218" i="7"/>
  <c r="L218" i="7" s="1"/>
  <c r="K218" i="7"/>
  <c r="L253" i="7"/>
  <c r="L21" i="10"/>
  <c r="T21" i="10" s="1"/>
  <c r="K21" i="10"/>
  <c r="L18" i="10"/>
  <c r="K18" i="10"/>
  <c r="E558" i="7"/>
  <c r="E562" i="7"/>
  <c r="H119" i="8"/>
  <c r="E542" i="7"/>
  <c r="L745" i="7"/>
  <c r="H746" i="7"/>
  <c r="E509" i="7"/>
  <c r="H111" i="8"/>
  <c r="E474" i="7"/>
  <c r="L693" i="7"/>
  <c r="J694" i="7"/>
  <c r="L687" i="7"/>
  <c r="J688" i="7"/>
  <c r="E113" i="7"/>
  <c r="L680" i="7"/>
  <c r="H682" i="7"/>
  <c r="L681" i="7"/>
  <c r="J682" i="7"/>
  <c r="G107" i="8" s="1"/>
  <c r="I108" i="7" s="1"/>
  <c r="J108" i="7" s="1"/>
  <c r="J110" i="7" s="1"/>
  <c r="G21" i="8" s="1"/>
  <c r="E108" i="7"/>
  <c r="L674" i="7"/>
  <c r="J675" i="7"/>
  <c r="E103" i="7"/>
  <c r="I93" i="7"/>
  <c r="J93" i="7" s="1"/>
  <c r="J95" i="7" s="1"/>
  <c r="G18" i="8" s="1"/>
  <c r="L669" i="7"/>
  <c r="E93" i="7"/>
  <c r="H105" i="8"/>
  <c r="E98" i="7"/>
  <c r="K84" i="7"/>
  <c r="L84" i="7"/>
  <c r="L85" i="7"/>
  <c r="K89" i="7"/>
  <c r="F89" i="7"/>
  <c r="K647" i="7"/>
  <c r="F647" i="7"/>
  <c r="L647" i="7" s="1"/>
  <c r="K653" i="7"/>
  <c r="J653" i="7"/>
  <c r="F646" i="7"/>
  <c r="F77" i="7"/>
  <c r="K77" i="7"/>
  <c r="L634" i="7"/>
  <c r="J635" i="7"/>
  <c r="E68" i="7"/>
  <c r="L629" i="7"/>
  <c r="H98" i="8"/>
  <c r="E60" i="7"/>
  <c r="H97" i="8"/>
  <c r="F59" i="7"/>
  <c r="K59" i="7"/>
  <c r="H96" i="8"/>
  <c r="E54" i="7"/>
  <c r="L613" i="7"/>
  <c r="H95" i="8"/>
  <c r="E47" i="7"/>
  <c r="H93" i="8"/>
  <c r="K28" i="7"/>
  <c r="F28" i="7"/>
  <c r="J594" i="7"/>
  <c r="L594" i="7" s="1"/>
  <c r="F7" i="7"/>
  <c r="J595" i="7"/>
  <c r="F14" i="7"/>
  <c r="F6" i="7"/>
  <c r="K587" i="7"/>
  <c r="J587" i="7"/>
  <c r="L573" i="7"/>
  <c r="H88" i="8"/>
  <c r="L439" i="7"/>
  <c r="J440" i="7"/>
  <c r="L433" i="7"/>
  <c r="J434" i="7"/>
  <c r="L427" i="7"/>
  <c r="J428" i="7"/>
  <c r="K381" i="7"/>
  <c r="J381" i="7"/>
  <c r="L377" i="7"/>
  <c r="E48" i="8"/>
  <c r="H40" i="8"/>
  <c r="L325" i="7"/>
  <c r="L314" i="7"/>
  <c r="J315" i="7"/>
  <c r="G39" i="8" s="1"/>
  <c r="E39" i="8"/>
  <c r="K606" i="7"/>
  <c r="F606" i="7"/>
  <c r="E15" i="10" l="1"/>
  <c r="H71" i="8"/>
  <c r="E711" i="7"/>
  <c r="E719" i="7"/>
  <c r="F419" i="7"/>
  <c r="L417" i="7"/>
  <c r="F224" i="7"/>
  <c r="L213" i="7"/>
  <c r="L256" i="7"/>
  <c r="F260" i="7"/>
  <c r="F148" i="7"/>
  <c r="L134" i="7"/>
  <c r="F292" i="7"/>
  <c r="L285" i="7"/>
  <c r="E7" i="10"/>
  <c r="E35" i="8"/>
  <c r="L272" i="7"/>
  <c r="L717" i="7"/>
  <c r="H16" i="8"/>
  <c r="F236" i="7"/>
  <c r="L227" i="7"/>
  <c r="F371" i="7"/>
  <c r="K371" i="7"/>
  <c r="F278" i="7"/>
  <c r="L276" i="7"/>
  <c r="F166" i="7"/>
  <c r="L153" i="7"/>
  <c r="L725" i="7"/>
  <c r="F728" i="7"/>
  <c r="F414" i="7"/>
  <c r="L413" i="7"/>
  <c r="F248" i="7"/>
  <c r="F410" i="7"/>
  <c r="L409" i="7"/>
  <c r="E118" i="8"/>
  <c r="L753" i="7"/>
  <c r="F406" i="7"/>
  <c r="L405" i="7"/>
  <c r="H48" i="8"/>
  <c r="F335" i="7"/>
  <c r="L329" i="7"/>
  <c r="F194" i="7"/>
  <c r="L183" i="7"/>
  <c r="F345" i="7"/>
  <c r="L338" i="7"/>
  <c r="I366" i="7"/>
  <c r="J366" i="7" s="1"/>
  <c r="J367" i="7" s="1"/>
  <c r="G46" i="8" s="1"/>
  <c r="I360" i="7"/>
  <c r="J360" i="7" s="1"/>
  <c r="J362" i="7" s="1"/>
  <c r="G45" i="8" s="1"/>
  <c r="I14" i="10" s="1"/>
  <c r="J14" i="10" s="1"/>
  <c r="F131" i="7"/>
  <c r="F265" i="7"/>
  <c r="L263" i="7"/>
  <c r="L169" i="7"/>
  <c r="F180" i="7"/>
  <c r="F470" i="7"/>
  <c r="L469" i="7"/>
  <c r="E769" i="7"/>
  <c r="L768" i="7"/>
  <c r="F307" i="7"/>
  <c r="L295" i="7"/>
  <c r="F390" i="7"/>
  <c r="L389" i="7"/>
  <c r="F120" i="8"/>
  <c r="L764" i="7"/>
  <c r="F466" i="7"/>
  <c r="L465" i="7"/>
  <c r="F386" i="7"/>
  <c r="L385" i="7"/>
  <c r="F210" i="7"/>
  <c r="L198" i="7"/>
  <c r="F562" i="7"/>
  <c r="F558" i="7"/>
  <c r="F542" i="7"/>
  <c r="K542" i="7"/>
  <c r="F117" i="8"/>
  <c r="L746" i="7"/>
  <c r="F509" i="7"/>
  <c r="K474" i="7"/>
  <c r="F474" i="7"/>
  <c r="G109" i="8"/>
  <c r="H109" i="8" s="1"/>
  <c r="L694" i="7"/>
  <c r="G108" i="8"/>
  <c r="L688" i="7"/>
  <c r="F113" i="7"/>
  <c r="F107" i="8"/>
  <c r="L682" i="7"/>
  <c r="F108" i="7"/>
  <c r="G106" i="8"/>
  <c r="L675" i="7"/>
  <c r="F103" i="7"/>
  <c r="K98" i="7"/>
  <c r="F98" i="7"/>
  <c r="F93" i="7"/>
  <c r="K93" i="7"/>
  <c r="F90" i="7"/>
  <c r="L89" i="7"/>
  <c r="J654" i="7"/>
  <c r="L653" i="7"/>
  <c r="F648" i="7"/>
  <c r="L77" i="7"/>
  <c r="G99" i="8"/>
  <c r="L635" i="7"/>
  <c r="F68" i="7"/>
  <c r="F60" i="7"/>
  <c r="L60" i="7" s="1"/>
  <c r="K60" i="7"/>
  <c r="F63" i="7"/>
  <c r="L59" i="7"/>
  <c r="K54" i="7"/>
  <c r="F54" i="7"/>
  <c r="K47" i="7"/>
  <c r="F47" i="7"/>
  <c r="L47" i="7" s="1"/>
  <c r="L606" i="7"/>
  <c r="F607" i="7"/>
  <c r="F29" i="7"/>
  <c r="L28" i="7"/>
  <c r="L595" i="7"/>
  <c r="G92" i="8"/>
  <c r="L587" i="7"/>
  <c r="J588" i="7"/>
  <c r="G62" i="8"/>
  <c r="L440" i="7"/>
  <c r="G61" i="8"/>
  <c r="L434" i="7"/>
  <c r="G60" i="8"/>
  <c r="L428" i="7"/>
  <c r="L381" i="7"/>
  <c r="J382" i="7"/>
  <c r="H39" i="8"/>
  <c r="L315" i="7"/>
  <c r="E25" i="8" l="1"/>
  <c r="L166" i="7"/>
  <c r="E36" i="8"/>
  <c r="L278" i="7"/>
  <c r="E24" i="8"/>
  <c r="L148" i="7"/>
  <c r="E69" i="8"/>
  <c r="L470" i="7"/>
  <c r="L371" i="7"/>
  <c r="F373" i="7"/>
  <c r="E26" i="8"/>
  <c r="L180" i="7"/>
  <c r="E30" i="8"/>
  <c r="L236" i="7"/>
  <c r="L260" i="7"/>
  <c r="E33" i="8"/>
  <c r="L466" i="7"/>
  <c r="E68" i="8"/>
  <c r="E41" i="8"/>
  <c r="L335" i="7"/>
  <c r="E34" i="8"/>
  <c r="L265" i="7"/>
  <c r="L406" i="7"/>
  <c r="E55" i="8"/>
  <c r="L386" i="7"/>
  <c r="E50" i="8"/>
  <c r="E29" i="8"/>
  <c r="L224" i="7"/>
  <c r="H60" i="8"/>
  <c r="H118" i="8"/>
  <c r="E537" i="7"/>
  <c r="E51" i="8"/>
  <c r="L390" i="7"/>
  <c r="H61" i="8"/>
  <c r="L131" i="7"/>
  <c r="E23" i="8"/>
  <c r="L410" i="7"/>
  <c r="E56" i="8"/>
  <c r="E58" i="8"/>
  <c r="L419" i="7"/>
  <c r="E28" i="8"/>
  <c r="L210" i="7"/>
  <c r="E31" i="8"/>
  <c r="L248" i="7"/>
  <c r="K719" i="7"/>
  <c r="F719" i="7"/>
  <c r="E42" i="8"/>
  <c r="L345" i="7"/>
  <c r="E57" i="8"/>
  <c r="L414" i="7"/>
  <c r="K711" i="7"/>
  <c r="F711" i="7"/>
  <c r="H35" i="8"/>
  <c r="E37" i="8"/>
  <c r="L292" i="7"/>
  <c r="E114" i="8"/>
  <c r="L728" i="7"/>
  <c r="F769" i="7"/>
  <c r="K769" i="7"/>
  <c r="E38" i="8"/>
  <c r="L307" i="7"/>
  <c r="E27" i="8"/>
  <c r="L194" i="7"/>
  <c r="F7" i="10"/>
  <c r="H62" i="8"/>
  <c r="F15" i="10"/>
  <c r="G558" i="7"/>
  <c r="G562" i="7"/>
  <c r="H120" i="8"/>
  <c r="F559" i="7"/>
  <c r="F563" i="7"/>
  <c r="F546" i="7"/>
  <c r="L542" i="7"/>
  <c r="G509" i="7"/>
  <c r="H117" i="8"/>
  <c r="F510" i="7"/>
  <c r="F475" i="7"/>
  <c r="L474" i="7"/>
  <c r="I113" i="7"/>
  <c r="H108" i="8"/>
  <c r="F115" i="7"/>
  <c r="G108" i="7"/>
  <c r="H107" i="8"/>
  <c r="F110" i="7"/>
  <c r="I103" i="7"/>
  <c r="H106" i="8"/>
  <c r="F105" i="7"/>
  <c r="F95" i="7"/>
  <c r="L93" i="7"/>
  <c r="F100" i="7"/>
  <c r="L98" i="7"/>
  <c r="L90" i="7"/>
  <c r="E17" i="8"/>
  <c r="G102" i="8"/>
  <c r="L654" i="7"/>
  <c r="E101" i="8"/>
  <c r="I68" i="7"/>
  <c r="H99" i="8"/>
  <c r="F69" i="7"/>
  <c r="E12" i="8"/>
  <c r="L63" i="7"/>
  <c r="F55" i="7"/>
  <c r="L54" i="7"/>
  <c r="L607" i="7"/>
  <c r="E94" i="8"/>
  <c r="E6" i="8"/>
  <c r="L29" i="7"/>
  <c r="I7" i="7"/>
  <c r="I14" i="7"/>
  <c r="H92" i="8"/>
  <c r="G91" i="8"/>
  <c r="L588" i="7"/>
  <c r="G49" i="8"/>
  <c r="L382" i="7"/>
  <c r="H68" i="8" l="1"/>
  <c r="H33" i="8"/>
  <c r="H56" i="8"/>
  <c r="H30" i="8"/>
  <c r="H49" i="8"/>
  <c r="H51" i="8"/>
  <c r="H58" i="8"/>
  <c r="H562" i="7"/>
  <c r="K562" i="7"/>
  <c r="K537" i="7"/>
  <c r="F537" i="7"/>
  <c r="H26" i="8"/>
  <c r="L373" i="7"/>
  <c r="E47" i="8"/>
  <c r="H23" i="8"/>
  <c r="L769" i="7"/>
  <c r="F771" i="7"/>
  <c r="H6" i="8"/>
  <c r="H69" i="8"/>
  <c r="H29" i="8"/>
  <c r="H12" i="8"/>
  <c r="L719" i="7"/>
  <c r="F721" i="7"/>
  <c r="H50" i="8"/>
  <c r="H24" i="8"/>
  <c r="H114" i="8"/>
  <c r="E361" i="7"/>
  <c r="L711" i="7"/>
  <c r="F713" i="7"/>
  <c r="H42" i="8"/>
  <c r="H36" i="8"/>
  <c r="H41" i="8"/>
  <c r="H57" i="8"/>
  <c r="H27" i="8"/>
  <c r="H31" i="8"/>
  <c r="H55" i="8"/>
  <c r="H558" i="7"/>
  <c r="K558" i="7"/>
  <c r="H17" i="8"/>
  <c r="H28" i="8"/>
  <c r="H37" i="8"/>
  <c r="H38" i="8"/>
  <c r="H34" i="8"/>
  <c r="H25" i="8"/>
  <c r="E86" i="8"/>
  <c r="E85" i="8"/>
  <c r="E82" i="8"/>
  <c r="L546" i="7"/>
  <c r="H509" i="7"/>
  <c r="K509" i="7"/>
  <c r="E76" i="8"/>
  <c r="E70" i="8"/>
  <c r="L475" i="7"/>
  <c r="J113" i="7"/>
  <c r="K113" i="7"/>
  <c r="E22" i="8"/>
  <c r="H108" i="7"/>
  <c r="K108" i="7"/>
  <c r="E21" i="8"/>
  <c r="J103" i="7"/>
  <c r="K103" i="7"/>
  <c r="E20" i="8"/>
  <c r="E19" i="8"/>
  <c r="L100" i="7"/>
  <c r="E18" i="8"/>
  <c r="L95" i="7"/>
  <c r="I646" i="7"/>
  <c r="H102" i="8"/>
  <c r="E79" i="7"/>
  <c r="J68" i="7"/>
  <c r="K68" i="7"/>
  <c r="E13" i="8"/>
  <c r="L55" i="7"/>
  <c r="E11" i="8"/>
  <c r="H94" i="8"/>
  <c r="E46" i="7"/>
  <c r="J14" i="7"/>
  <c r="L14" i="7" s="1"/>
  <c r="K14" i="7"/>
  <c r="J7" i="7"/>
  <c r="L7" i="7" s="1"/>
  <c r="K7" i="7"/>
  <c r="I13" i="7"/>
  <c r="I6" i="7"/>
  <c r="H91" i="8"/>
  <c r="L537" i="7" l="1"/>
  <c r="F538" i="7"/>
  <c r="L721" i="7"/>
  <c r="E113" i="8"/>
  <c r="H19" i="8"/>
  <c r="H82" i="8"/>
  <c r="E121" i="8"/>
  <c r="H121" i="8" s="1"/>
  <c r="L771" i="7"/>
  <c r="K361" i="7"/>
  <c r="F361" i="7"/>
  <c r="L361" i="7" s="1"/>
  <c r="I16" i="10"/>
  <c r="J16" i="10" s="1"/>
  <c r="H563" i="7"/>
  <c r="L562" i="7"/>
  <c r="H18" i="8"/>
  <c r="H70" i="8"/>
  <c r="H11" i="8"/>
  <c r="H47" i="8"/>
  <c r="H559" i="7"/>
  <c r="L558" i="7"/>
  <c r="E112" i="8"/>
  <c r="L713" i="7"/>
  <c r="H510" i="7"/>
  <c r="L509" i="7"/>
  <c r="J115" i="7"/>
  <c r="L113" i="7"/>
  <c r="H110" i="7"/>
  <c r="L108" i="7"/>
  <c r="J105" i="7"/>
  <c r="L103" i="7"/>
  <c r="J646" i="7"/>
  <c r="K646" i="7"/>
  <c r="F79" i="7"/>
  <c r="J69" i="7"/>
  <c r="L68" i="7"/>
  <c r="K46" i="7"/>
  <c r="F46" i="7"/>
  <c r="J6" i="7"/>
  <c r="L6" i="7" s="1"/>
  <c r="I8" i="7" s="1"/>
  <c r="K6" i="7"/>
  <c r="J13" i="7"/>
  <c r="L13" i="7" s="1"/>
  <c r="I15" i="7" s="1"/>
  <c r="K13" i="7"/>
  <c r="I15" i="10" l="1"/>
  <c r="E13" i="10"/>
  <c r="E360" i="7"/>
  <c r="H113" i="8"/>
  <c r="E366" i="7"/>
  <c r="H112" i="8"/>
  <c r="E365" i="7"/>
  <c r="E359" i="7"/>
  <c r="L538" i="7"/>
  <c r="E81" i="8"/>
  <c r="F85" i="8"/>
  <c r="L559" i="7"/>
  <c r="E8" i="10"/>
  <c r="E16" i="10"/>
  <c r="F86" i="8"/>
  <c r="L563" i="7"/>
  <c r="E12" i="10"/>
  <c r="E10" i="10"/>
  <c r="F76" i="8"/>
  <c r="L510" i="7"/>
  <c r="G22" i="8"/>
  <c r="L115" i="7"/>
  <c r="F21" i="8"/>
  <c r="L110" i="7"/>
  <c r="G20" i="8"/>
  <c r="L105" i="7"/>
  <c r="J648" i="7"/>
  <c r="L646" i="7"/>
  <c r="F80" i="7"/>
  <c r="G13" i="8"/>
  <c r="L69" i="7"/>
  <c r="F48" i="7"/>
  <c r="L46" i="7"/>
  <c r="K15" i="7"/>
  <c r="J15" i="7"/>
  <c r="K8" i="7"/>
  <c r="J8" i="7"/>
  <c r="H76" i="8" l="1"/>
  <c r="F366" i="7"/>
  <c r="L366" i="7" s="1"/>
  <c r="K366" i="7"/>
  <c r="F12" i="10"/>
  <c r="H13" i="8"/>
  <c r="F10" i="10"/>
  <c r="F16" i="10"/>
  <c r="L16" i="10" s="1"/>
  <c r="K16" i="10"/>
  <c r="K13" i="10"/>
  <c r="F13" i="10"/>
  <c r="L13" i="10" s="1"/>
  <c r="J15" i="10"/>
  <c r="L15" i="10" s="1"/>
  <c r="K15" i="10"/>
  <c r="K360" i="7"/>
  <c r="F360" i="7"/>
  <c r="L360" i="7" s="1"/>
  <c r="H85" i="8"/>
  <c r="E17" i="10"/>
  <c r="H21" i="8"/>
  <c r="H81" i="8"/>
  <c r="H20" i="8"/>
  <c r="K359" i="7"/>
  <c r="F359" i="7"/>
  <c r="F8" i="10"/>
  <c r="K8" i="10"/>
  <c r="H22" i="8"/>
  <c r="F365" i="7"/>
  <c r="K365" i="7"/>
  <c r="H86" i="8"/>
  <c r="G101" i="8"/>
  <c r="L648" i="7"/>
  <c r="E15" i="8"/>
  <c r="E10" i="8"/>
  <c r="L48" i="7"/>
  <c r="L8" i="7"/>
  <c r="J9" i="7"/>
  <c r="L15" i="7"/>
  <c r="J16" i="7"/>
  <c r="H10" i="8" l="1"/>
  <c r="F367" i="7"/>
  <c r="L365" i="7"/>
  <c r="L8" i="10"/>
  <c r="F362" i="7"/>
  <c r="L359" i="7"/>
  <c r="F17" i="10"/>
  <c r="I79" i="7"/>
  <c r="H101" i="8"/>
  <c r="L16" i="7"/>
  <c r="G5" i="8"/>
  <c r="L9" i="7"/>
  <c r="G4" i="8"/>
  <c r="I12" i="10" l="1"/>
  <c r="J12" i="10" s="1"/>
  <c r="E45" i="8"/>
  <c r="L362" i="7"/>
  <c r="E19" i="10"/>
  <c r="G12" i="10"/>
  <c r="H4" i="8"/>
  <c r="H5" i="8"/>
  <c r="I10" i="10"/>
  <c r="L367" i="7"/>
  <c r="E46" i="8"/>
  <c r="G19" i="10"/>
  <c r="H19" i="10" s="1"/>
  <c r="G17" i="10"/>
  <c r="E11" i="10"/>
  <c r="J79" i="7"/>
  <c r="K79" i="7"/>
  <c r="H46" i="8" l="1"/>
  <c r="F11" i="10"/>
  <c r="E9" i="10"/>
  <c r="H12" i="10"/>
  <c r="K12" i="10"/>
  <c r="H17" i="10"/>
  <c r="L17" i="10" s="1"/>
  <c r="K17" i="10"/>
  <c r="H45" i="8"/>
  <c r="J10" i="10"/>
  <c r="L10" i="10" s="1"/>
  <c r="K10" i="10"/>
  <c r="F19" i="10"/>
  <c r="L19" i="10" s="1"/>
  <c r="K19" i="10"/>
  <c r="J80" i="7"/>
  <c r="L79" i="7"/>
  <c r="I7" i="10" l="1"/>
  <c r="F9" i="10"/>
  <c r="K9" i="10"/>
  <c r="G6" i="10"/>
  <c r="H6" i="10" s="1"/>
  <c r="G5" i="10" s="1"/>
  <c r="H5" i="10" s="1"/>
  <c r="L12" i="10"/>
  <c r="G15" i="8"/>
  <c r="L80" i="7"/>
  <c r="H27" i="10" l="1"/>
  <c r="E8" i="3"/>
  <c r="L9" i="10"/>
  <c r="H15" i="8"/>
  <c r="J7" i="10"/>
  <c r="K7" i="10"/>
  <c r="E14" i="10"/>
  <c r="F14" i="10" l="1"/>
  <c r="K14" i="10"/>
  <c r="L7" i="10"/>
  <c r="E15" i="3"/>
  <c r="E17" i="3" s="1"/>
  <c r="E9" i="3"/>
  <c r="E10" i="3" s="1"/>
  <c r="E16" i="3"/>
  <c r="E18" i="3"/>
  <c r="E14" i="3" l="1"/>
  <c r="E13" i="3"/>
  <c r="I11" i="10"/>
  <c r="L14" i="10"/>
  <c r="E6" i="10"/>
  <c r="F6" i="10" l="1"/>
  <c r="J11" i="10"/>
  <c r="K11" i="10"/>
  <c r="L11" i="10" l="1"/>
  <c r="I6" i="10"/>
  <c r="E5" i="10"/>
  <c r="J6" i="10" l="1"/>
  <c r="K6" i="10"/>
  <c r="F5" i="10"/>
  <c r="E4" i="3" l="1"/>
  <c r="E7" i="3" s="1"/>
  <c r="F27" i="10"/>
  <c r="I5" i="10"/>
  <c r="L6" i="10"/>
  <c r="J5" i="10" l="1"/>
  <c r="K5" i="10"/>
  <c r="E21" i="3"/>
  <c r="E19" i="3"/>
  <c r="E11" i="3" l="1"/>
  <c r="J27" i="10"/>
  <c r="L5" i="10"/>
  <c r="L27" i="10" s="1"/>
  <c r="E23" i="3" l="1"/>
  <c r="E22" i="3"/>
  <c r="E20" i="3"/>
  <c r="E24" i="3" s="1"/>
  <c r="E25" i="3" s="1"/>
</calcChain>
</file>

<file path=xl/sharedStrings.xml><?xml version="1.0" encoding="utf-8"?>
<sst xmlns="http://schemas.openxmlformats.org/spreadsheetml/2006/main" count="13470" uniqueCount="2335">
  <si>
    <t>공 종 별 집 계 표</t>
  </si>
  <si>
    <t>[ 서울시립대빅데이터센터리모델링공사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</si>
  <si>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</si>
  <si>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</si>
  <si>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</si>
  <si>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</si>
  <si>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</si>
  <si>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</si>
  <si>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</si>
  <si>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</si>
  <si>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</si>
  <si>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</si>
  <si>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</si>
  <si>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</si>
  <si>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</si>
  <si>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</si>
  <si>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</si>
  <si>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</si>
  <si>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</si>
  <si>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</si>
  <si>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</si>
  <si>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</si>
  <si>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</si>
  <si>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</si>
  <si>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</si>
  <si>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</si>
  <si>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</si>
  <si>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</si>
  <si>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</si>
  <si>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</si>
  <si>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</si>
  <si>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</si>
  <si>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</si>
  <si>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</si>
  <si>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</si>
  <si>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</si>
  <si>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</si>
  <si>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</si>
  <si>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</si>
  <si>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</si>
  <si>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</si>
  <si>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</si>
  <si>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</si>
  <si>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</si>
  <si>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</si>
  <si>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</si>
  <si>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</si>
  <si>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</si>
  <si>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</si>
  <si>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</si>
  <si>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</si>
  <si>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서울시립대빅데이터센터리모델링공사</t>
  </si>
  <si>
    <t/>
  </si>
  <si>
    <t>01</t>
  </si>
  <si>
    <t>0101  ■건축공사</t>
  </si>
  <si>
    <t>0101</t>
  </si>
  <si>
    <t>010101  공통 가설 공사</t>
  </si>
  <si>
    <t>010101</t>
  </si>
  <si>
    <t>■건축공사</t>
    <phoneticPr fontId="1" type="noConversion"/>
  </si>
  <si>
    <t>컨테이너형 가설건축물 - 사무실.</t>
  </si>
  <si>
    <t>3.0*12.0*2.6m, 3개월</t>
  </si>
  <si>
    <t>개소</t>
  </si>
  <si>
    <t>호표 1</t>
  </si>
  <si>
    <t>5C6C533A49848CA13005043ED98E2D</t>
  </si>
  <si>
    <t>T</t>
  </si>
  <si>
    <t>F</t>
  </si>
  <si>
    <t>0101015C6C533A49848CA13005043ED98E2D</t>
  </si>
  <si>
    <t>컨테이너형 가설건축물 - 창고.</t>
  </si>
  <si>
    <t>호표 2</t>
  </si>
  <si>
    <t>5C6C533A49848F7A157A049BE14BDC</t>
  </si>
  <si>
    <t>0101015C6C533A49848F7A157A049BE14BDC</t>
  </si>
  <si>
    <t>[ 합           계 ]</t>
  </si>
  <si>
    <t>TOTAL</t>
  </si>
  <si>
    <t>010102  가  설  공  사</t>
  </si>
  <si>
    <t>010102</t>
  </si>
  <si>
    <t>강관 조립말비계(이동식)</t>
  </si>
  <si>
    <t>높이 2m, 3개월</t>
  </si>
  <si>
    <t>대</t>
  </si>
  <si>
    <t>호표 3</t>
  </si>
  <si>
    <t>5C6C53394F038DD7CC4404783EA5FB</t>
  </si>
  <si>
    <t>0101025C6C53394F038DD7CC4404783EA5FB</t>
  </si>
  <si>
    <t>건축물현장정리</t>
  </si>
  <si>
    <t>리모델링</t>
  </si>
  <si>
    <t>M2</t>
  </si>
  <si>
    <t>호표 4</t>
  </si>
  <si>
    <t>5C6C533C44628F1B69C4048A5067BF</t>
  </si>
  <si>
    <t>0101025C6C533C44628F1B69C4048A5067BF</t>
  </si>
  <si>
    <t>구조물 먹매김</t>
  </si>
  <si>
    <t>일반</t>
  </si>
  <si>
    <t>호표 5</t>
  </si>
  <si>
    <t>5C6C533C445082E8C3640447A6A345</t>
  </si>
  <si>
    <t>0101025C6C533C445082E8C3640447A6A345</t>
  </si>
  <si>
    <t>건축물 보양 - 석재면, 테라조면</t>
  </si>
  <si>
    <t>하드롱지</t>
  </si>
  <si>
    <t>호표 6</t>
  </si>
  <si>
    <t>5C6C533C445082EB963904A083C3B0</t>
  </si>
  <si>
    <t>0101025C6C533C445082EB963904A083C3B0</t>
  </si>
  <si>
    <t>010103  철근콘크리트공사</t>
  </si>
  <si>
    <t>010103</t>
  </si>
  <si>
    <t>합판거푸집 설치 및 해체</t>
  </si>
  <si>
    <t>간단 6회, 수직고 7m까지</t>
  </si>
  <si>
    <t>호표 7</t>
  </si>
  <si>
    <t>5C6C03B74B928F8D77310479146AB5</t>
  </si>
  <si>
    <t>0101035C6C03B74B928F8D77310479146AB5</t>
  </si>
  <si>
    <t>콘크리트(인력비빔)</t>
  </si>
  <si>
    <t>M3</t>
  </si>
  <si>
    <t>호표 8</t>
  </si>
  <si>
    <t>5C6C03B040918AC92DDF046404C7D4</t>
  </si>
  <si>
    <t>0101035C6C03B040918AC92DDF046404C7D4</t>
  </si>
  <si>
    <t>010104  조  적  공  사</t>
  </si>
  <si>
    <t>010104</t>
  </si>
  <si>
    <t>0.5B 치장쌓기(한면 치장)</t>
  </si>
  <si>
    <t>3.6m 이하, 줄눈 포함</t>
  </si>
  <si>
    <t>천매</t>
  </si>
  <si>
    <t>호표 9</t>
  </si>
  <si>
    <t>5C6C23854CD083CA405904EE391810</t>
  </si>
  <si>
    <t>0101045C6C23854CD083CA405904EE391810</t>
  </si>
  <si>
    <t>발수제도포</t>
  </si>
  <si>
    <t>조적면</t>
  </si>
  <si>
    <t>호표 10</t>
  </si>
  <si>
    <t>5C6C23854CD083CA435D04F1E33BAB</t>
  </si>
  <si>
    <t>0101045C6C23854CD083CA435D04F1E33BAB</t>
  </si>
  <si>
    <t>벽돌 운반</t>
  </si>
  <si>
    <t>인력, 지하1층</t>
  </si>
  <si>
    <t>호표 11</t>
  </si>
  <si>
    <t>5C6C23854CFC8E4A667F04EA4ECE3D</t>
  </si>
  <si>
    <t>0101045C6C23854CFC8E4A667F04EA4ECE3D</t>
  </si>
  <si>
    <t>010105  타  일  공  사</t>
  </si>
  <si>
    <t>010105</t>
  </si>
  <si>
    <t>포세린타일압착붙임(바탕 24mm+압 5mm)/TL-03</t>
  </si>
  <si>
    <t>바닥, 600*600/66601H</t>
  </si>
  <si>
    <t>호표 12</t>
  </si>
  <si>
    <t>5C6C9352465E835AD76704325B3D08</t>
  </si>
  <si>
    <t>0101055C6C9352465E835AD76704325B3D08</t>
  </si>
  <si>
    <t>010106  목공사및수장공사</t>
  </si>
  <si>
    <t>010106</t>
  </si>
  <si>
    <t>악세스후로아(전도성타일마감)/TL-01</t>
  </si>
  <si>
    <t>스틸판넬 600각 t=3.0/GL LGM 600</t>
  </si>
  <si>
    <t>자재 66</t>
  </si>
  <si>
    <t>5B47A30042CC8ABDD320048C15AD1E66772B30</t>
  </si>
  <si>
    <t>0101065B47A30042CC8ABDD320048C15AD1E66772B30</t>
  </si>
  <si>
    <t>악세스후로아(마감재별도)</t>
  </si>
  <si>
    <t>O.A 판넬 500*500</t>
  </si>
  <si>
    <t>자재 67</t>
  </si>
  <si>
    <t>5B47A30042CC8ABDD320048C15AD1E66757BA9</t>
  </si>
  <si>
    <t>0101065B47A30042CC8ABDD320048C15AD1E66757BA9</t>
  </si>
  <si>
    <t>출입전실용-경사로</t>
  </si>
  <si>
    <t>W:1000*L:1650기준</t>
  </si>
  <si>
    <t>자재 68</t>
  </si>
  <si>
    <t>5B47A30042CC8ABDD320048C15AD1E667181C4</t>
  </si>
  <si>
    <t>0101065B47A30042CC8ABDD320048C15AD1E667181C4</t>
  </si>
  <si>
    <t>출입전실용-마구리</t>
  </si>
  <si>
    <t>W:1200*H:175기준</t>
  </si>
  <si>
    <t>M</t>
  </si>
  <si>
    <t>자재 69</t>
  </si>
  <si>
    <t>5B47A30042CC8ABDD320048C15AD1E667183F4</t>
  </si>
  <si>
    <t>0101065B47A30042CC8ABDD320048C15AD1E667183F4</t>
  </si>
  <si>
    <t>W:1200*H:355기준</t>
  </si>
  <si>
    <t>자재 70</t>
  </si>
  <si>
    <t>5B47A30042CC8ABDD320048C15AD1E667183F6</t>
  </si>
  <si>
    <t>0101065B47A30042CC8ABDD320048C15AD1E667183F6</t>
  </si>
  <si>
    <t>P타일 깔기(악세스후로아)/TL-02</t>
  </si>
  <si>
    <t>500*500*5t/LG OA타일 OAP 0512</t>
  </si>
  <si>
    <t>호표 13</t>
  </si>
  <si>
    <t>5C6CB3A1421A84FD696F04071A9A92</t>
  </si>
  <si>
    <t>0101065C6CB3A1421A84FD696F04071A9A92</t>
  </si>
  <si>
    <t>P타일 깔기/TL-02</t>
  </si>
  <si>
    <t>호표 14</t>
  </si>
  <si>
    <t>5C6CB3A1421A84FD696F04071A9A90</t>
  </si>
  <si>
    <t>0101065C6CB3A1421A84FD696F04071A9A90</t>
  </si>
  <si>
    <t>흡음텍스설치/CB-01</t>
  </si>
  <si>
    <t>603*603, 자재포함/KCC 마이톤 MT 400</t>
  </si>
  <si>
    <t>호표 15</t>
  </si>
  <si>
    <t>5C6CB3A34EC286B3E68604FA90773E</t>
  </si>
  <si>
    <t>0101065C6CB3A34EC286B3E68604FA90773E</t>
  </si>
  <si>
    <t>석고시멘트계텍스설치/CB-02</t>
  </si>
  <si>
    <t>300*600*9.5t, 자재포함/KCC 석고텍스</t>
  </si>
  <si>
    <t>호표 16</t>
  </si>
  <si>
    <t>5C6CB3A34EC286B3E68604FA90773C</t>
  </si>
  <si>
    <t>0101065C6CB3A34EC286B3E68604FA90773C</t>
  </si>
  <si>
    <t>석고판붙임</t>
  </si>
  <si>
    <t>벽, 방화12.5t 2겹, 자재포함</t>
  </si>
  <si>
    <t>호표 17</t>
  </si>
  <si>
    <t>5C6CB3A34EFF89C9397D049046E052</t>
  </si>
  <si>
    <t>0101065C6CB3A34EFF89C9397D049046E052</t>
  </si>
  <si>
    <t>천장, 방화12.5t 2겹, 자재포함</t>
  </si>
  <si>
    <t>호표 18</t>
  </si>
  <si>
    <t>5C6CB3A34EFF89CAC08E04B9642770</t>
  </si>
  <si>
    <t>0101065C6CB3A34EFF89CAC08E04B9642770</t>
  </si>
  <si>
    <t>바닥, 합판붙임</t>
  </si>
  <si>
    <t>12mm 2겹, 자재포함</t>
  </si>
  <si>
    <t>호표 19</t>
  </si>
  <si>
    <t>5C6CB3A34E9581CDD38C04959CB69B</t>
  </si>
  <si>
    <t>0101065C6CB3A34E9581CDD38C04959CB69B</t>
  </si>
  <si>
    <t>DRY-WALL(C-65)</t>
  </si>
  <si>
    <t>방화GB12.5t 2겹 양면 + MW50t</t>
  </si>
  <si>
    <t>호표 20</t>
  </si>
  <si>
    <t>5C6CB3A34E9582D21A8B04388F0541</t>
  </si>
  <si>
    <t>0101065C6CB3A34E9582D21A8B04388F0541</t>
  </si>
  <si>
    <t>DRY-WALL(C-65+ㅁ-60*40)</t>
  </si>
  <si>
    <t>호표 21</t>
  </si>
  <si>
    <t>5C6CB3A34E9582D21A8B04388F0543</t>
  </si>
  <si>
    <t>0101065C6CB3A34E9582D21A8B04388F0543</t>
  </si>
  <si>
    <t>방화방수GB12.5t 2겹+합판9t 일면 + MW50t</t>
  </si>
  <si>
    <t>호표 22</t>
  </si>
  <si>
    <t>5C6CB3A34E9582D21A8B04388F0547</t>
  </si>
  <si>
    <t>0101065C6CB3A34E9582D21A8B04388F0547</t>
  </si>
  <si>
    <t>방화GB12.5t 2겹 양면</t>
  </si>
  <si>
    <t>호표 23</t>
  </si>
  <si>
    <t>5C6CB3A34E9582D21A8B04388F066A</t>
  </si>
  <si>
    <t>0101065C6CB3A34E9582D21A8B04388F066A</t>
  </si>
  <si>
    <t>방화GB12.5t 2겹 일면</t>
  </si>
  <si>
    <t>호표 24</t>
  </si>
  <si>
    <t>5C6CB3A34E9582D21A8B04388F066E</t>
  </si>
  <si>
    <t>0101065C6CB3A34E9582D21A8B04388F066E</t>
  </si>
  <si>
    <t>흡음보드+부직포 + MW50t</t>
  </si>
  <si>
    <t>호표 25</t>
  </si>
  <si>
    <t>5C6CB3A34E9582D21A8B04388F0660</t>
  </si>
  <si>
    <t>0101065C6CB3A34E9582D21A8B04388F0660</t>
  </si>
  <si>
    <t>DRY-WALL(각재30*30)</t>
  </si>
  <si>
    <t>방화GB12.5t 2겹 일면 + MW30t</t>
  </si>
  <si>
    <t>호표 26</t>
  </si>
  <si>
    <t>5C6CB3A34E9582D21A8B04388F070F</t>
  </si>
  <si>
    <t>0101065C6CB3A34E9582D21A8B04388F070F</t>
  </si>
  <si>
    <t>호표 27</t>
  </si>
  <si>
    <t>5C6CB3A34E9582D21A8B04388F070D</t>
  </si>
  <si>
    <t>0101065C6CB3A34E9582D21A8B04388F070D</t>
  </si>
  <si>
    <t>DRY-WALL(각재30*30 TRUSS W:58mm)</t>
  </si>
  <si>
    <t>호표 28</t>
  </si>
  <si>
    <t>5C6CB3A34E9582D21A8B04388F070B</t>
  </si>
  <si>
    <t>0101065C6CB3A34E9582D21A8B04388F070B</t>
  </si>
  <si>
    <t>아트월</t>
  </si>
  <si>
    <t>18m MDF화이트포리(무광)마감 + 각재30*30(TRUSS W:52mm)</t>
  </si>
  <si>
    <t>호표 29</t>
  </si>
  <si>
    <t>5C6CB3A34E9582D21BF704146FA111</t>
  </si>
  <si>
    <t>0101065C6CB3A34E9582D21BF704146FA111</t>
  </si>
  <si>
    <t>흡음보드설치/WB-01</t>
  </si>
  <si>
    <t>592*1200/에코스텍 흡음판넬-Noble_Rhythm-white</t>
  </si>
  <si>
    <t>호표 30</t>
  </si>
  <si>
    <t>5C6CB3AD4D208F01040104DD977284</t>
  </si>
  <si>
    <t>0101065C6CB3AD4D208F01040104DD977284</t>
  </si>
  <si>
    <t>010107  방  수  공  사</t>
  </si>
  <si>
    <t>010107</t>
  </si>
  <si>
    <t>■건축공사</t>
    <phoneticPr fontId="1" type="noConversion"/>
  </si>
  <si>
    <t>수밀코킹(실리콘)</t>
  </si>
  <si>
    <t>삼각, 10mm, 창호주위</t>
  </si>
  <si>
    <t>호표 31</t>
  </si>
  <si>
    <t>5C6CC3814C98858C31AF0465E905A5</t>
  </si>
  <si>
    <t>0101075C6CC3814C98858C31AF0465E905A5</t>
  </si>
  <si>
    <t>010108  금  속  공  사</t>
  </si>
  <si>
    <t>010108</t>
  </si>
  <si>
    <t>앵글코너가드</t>
  </si>
  <si>
    <t>L-15*15*2t. 도장 포함</t>
  </si>
  <si>
    <t>호표 32</t>
  </si>
  <si>
    <t>5C6C33E04F4B818E2B2204FF558CDE</t>
  </si>
  <si>
    <t>0101085C6C33E04F4B818E2B2204FF558CDE</t>
  </si>
  <si>
    <t>와이어메시 바닥깔기</t>
  </si>
  <si>
    <t>#8-150*150</t>
  </si>
  <si>
    <t>호표 33</t>
  </si>
  <si>
    <t>5C6CE3D14AB48D68E6310448EB8C48</t>
  </si>
  <si>
    <t>0101085C6CE3D14AB48D68E6310448EB8C48</t>
  </si>
  <si>
    <t>경량철골천정틀</t>
  </si>
  <si>
    <t>M-BAR, H:1m미만. 인써트 유</t>
  </si>
  <si>
    <t>호표 34</t>
  </si>
  <si>
    <t>5C6CE3DC4B4C865F76E804BC2AF2CC</t>
  </si>
  <si>
    <t>0101085C6CE3DC4B4C865F76E804BC2AF2CC</t>
  </si>
  <si>
    <t>T-BAR, H:1m미만. 인써트 유</t>
  </si>
  <si>
    <t>호표 35</t>
  </si>
  <si>
    <t>5C6CE3DC4B4C865F76E804BC2B99B6</t>
  </si>
  <si>
    <t>0101085C6CE3DC4B4C865F76E804BC2B99B6</t>
  </si>
  <si>
    <t>천장 점검구 설치</t>
  </si>
  <si>
    <t>AL 백색, 600*600mm</t>
  </si>
  <si>
    <t>호표 36</t>
  </si>
  <si>
    <t>5C6CE3DC4B338FCDE77404D7F06236</t>
  </si>
  <si>
    <t>0101085C6CE3DC4B338FCDE77404D7F06236</t>
  </si>
  <si>
    <t>스테인리스재료분리대</t>
  </si>
  <si>
    <t>바닥, W45*H20*1.5t</t>
  </si>
  <si>
    <t>호표 37</t>
  </si>
  <si>
    <t>5C6CB3A744908151F6160478FA118C</t>
  </si>
  <si>
    <t>0101085C6CB3A744908151F6160478FA118C</t>
  </si>
  <si>
    <t>스테인리스무대마구리</t>
  </si>
  <si>
    <t>H:150</t>
  </si>
  <si>
    <t>호표 38</t>
  </si>
  <si>
    <t>5C6CB3A744908151F6160478FA13BA</t>
  </si>
  <si>
    <t>0101085C6CB3A744908151F6160478FA13BA</t>
  </si>
  <si>
    <t>천정, W45*H20*1.5t</t>
  </si>
  <si>
    <t>호표 39</t>
  </si>
  <si>
    <t>5C6CB3A744908151F08E04D3D34E96</t>
  </si>
  <si>
    <t>0101085C6CB3A744908151F08E04D3D34E96</t>
  </si>
  <si>
    <t>스테인레스스틸판넬본드붙임/SSB-01</t>
  </si>
  <si>
    <t>벽/SUS304</t>
  </si>
  <si>
    <t>호표 40</t>
  </si>
  <si>
    <t>5C6CB3A744908151F34004EC05E724</t>
  </si>
  <si>
    <t>0101085C6CB3A744908151F34004EC05E724</t>
  </si>
  <si>
    <t>바닥하지틀설치</t>
  </si>
  <si>
    <t>H:600, ㅁ-50*50@600</t>
  </si>
  <si>
    <t>호표 41</t>
  </si>
  <si>
    <t>5C6CB3A744908151FD4604EDE577F6</t>
  </si>
  <si>
    <t>0101085C6CB3A744908151FD4604EDE577F6</t>
  </si>
  <si>
    <t>간접조명박스(ㄱ자형)</t>
  </si>
  <si>
    <t>210*110*1.6t, STL(도장 유),ㅁ-30*30</t>
  </si>
  <si>
    <t>호표 42</t>
  </si>
  <si>
    <t>5C6CB3A846E78F2464FA048DA68F91</t>
  </si>
  <si>
    <t>0101085C6CB3A846E78F2464FA048DA68F91</t>
  </si>
  <si>
    <t>30*30, STL(도장 유)</t>
  </si>
  <si>
    <t>호표 43</t>
  </si>
  <si>
    <t>5C6CB3A846E78F2464FA048DA68CC5</t>
  </si>
  <si>
    <t>0101085C6CB3A846E78F2464FA048DA68CC5</t>
  </si>
  <si>
    <t>AL몰딩설치(W형)</t>
  </si>
  <si>
    <t>15*15*15*15*1.0mm</t>
  </si>
  <si>
    <t>호표 44</t>
  </si>
  <si>
    <t>5C6CB3A947718EB08A9004855ED0C4</t>
  </si>
  <si>
    <t>0101085C6CB3A947718EB08A9004855ED0C4</t>
  </si>
  <si>
    <t>알루미늄천장재설치</t>
  </si>
  <si>
    <t>루버, 20*80*2t@80 위 시트</t>
  </si>
  <si>
    <t>호표 45</t>
  </si>
  <si>
    <t>5C6CB3AD4D208F01040104D938A55F</t>
  </si>
  <si>
    <t>0101085C6CB3AD4D208F01040104D938A55F</t>
  </si>
  <si>
    <t>010109  미  장  공  사</t>
  </si>
  <si>
    <t>010109</t>
  </si>
  <si>
    <t>콘크리트면 정리</t>
  </si>
  <si>
    <t>벽</t>
  </si>
  <si>
    <t>호표 46</t>
  </si>
  <si>
    <t>5C6C33EB49D480C5EDA70493DBE482</t>
  </si>
  <si>
    <t>0101095C6C33EB49D480C5EDA70493DBE482</t>
  </si>
  <si>
    <t>010110  창호 및 유리공사</t>
  </si>
  <si>
    <t>010110</t>
  </si>
  <si>
    <t>■건축공사</t>
    <phoneticPr fontId="1" type="noConversion"/>
  </si>
  <si>
    <t>AD01[50*150*1.5t,단열바]</t>
  </si>
  <si>
    <t>2.100 x 2.580 = 5.418</t>
  </si>
  <si>
    <t>EA</t>
  </si>
  <si>
    <t>호표 47</t>
  </si>
  <si>
    <t>5C6C836D4D9D802803CC0444DD13E2</t>
  </si>
  <si>
    <t>0101105C6C836D4D9D802803CC0444DD13E2</t>
  </si>
  <si>
    <t>ADW01[50*150*1.5t,단열바]</t>
  </si>
  <si>
    <t>9.100 x 2.880 = 26.208</t>
  </si>
  <si>
    <t>호표 48</t>
  </si>
  <si>
    <t>5C6C836D4D9D802803CC0444DD13E0</t>
  </si>
  <si>
    <t>0101105C6C836D4D9D802803CC0444DD13E0</t>
  </si>
  <si>
    <t>ADW02[50*150*1.5t,단열바]</t>
  </si>
  <si>
    <t>1.900 x 2.580 = 4.902</t>
  </si>
  <si>
    <t>호표 49</t>
  </si>
  <si>
    <t>5C6C836D4D9D802803CC0444DD13E6</t>
  </si>
  <si>
    <t>0101105C6C836D4D9D802803CC0444DD13E6</t>
  </si>
  <si>
    <t>AGD01</t>
  </si>
  <si>
    <t>9.345 x 2.880 = 23.352</t>
  </si>
  <si>
    <t>호표 50</t>
  </si>
  <si>
    <t>5C6C836D4D9D802803CC0444DD13E4</t>
  </si>
  <si>
    <t>0101105C6C836D4D9D802803CC0444DD13E4</t>
  </si>
  <si>
    <t>SD01</t>
  </si>
  <si>
    <t>1.000 x 2.100 = 2.100</t>
  </si>
  <si>
    <t>호표 51</t>
  </si>
  <si>
    <t>5C6C836D4D9D802803CC0444DD13EA</t>
  </si>
  <si>
    <t>0101105C6C836D4D9D802803CC0444DD13EA</t>
  </si>
  <si>
    <t>SD02</t>
  </si>
  <si>
    <t>0.900 x 2.100 = 1.890</t>
  </si>
  <si>
    <t>호표 52</t>
  </si>
  <si>
    <t>5C6C836D4D9D802803CC0444DD12DD</t>
  </si>
  <si>
    <t>0101105C6C836D4D9D802803CC0444DD12DD</t>
  </si>
  <si>
    <t>SD03</t>
  </si>
  <si>
    <t>0.800 x 2.100 = 1.680</t>
  </si>
  <si>
    <t>호표 53</t>
  </si>
  <si>
    <t>5C6C836D4D9D802803CC0444DD12D9</t>
  </si>
  <si>
    <t>0101105C6C836D4D9D802803CC0444DD12D9</t>
  </si>
  <si>
    <t>SD04</t>
  </si>
  <si>
    <t>0.600 x 1.200 = 0.720</t>
  </si>
  <si>
    <t>호표 54</t>
  </si>
  <si>
    <t>5C6C836D4D9D802803CC0444DD12DB</t>
  </si>
  <si>
    <t>0101105C6C836D4D9D802803CC0444DD12DB</t>
  </si>
  <si>
    <t>SPD01</t>
  </si>
  <si>
    <t>2.450 x 2.680 = 6.566</t>
  </si>
  <si>
    <t>호표 55</t>
  </si>
  <si>
    <t>5C6C836D4D9D802803CC0444DD12DF</t>
  </si>
  <si>
    <t>0101105C6C836D4D9D802803CC0444DD12DF</t>
  </si>
  <si>
    <t>에칭필름</t>
  </si>
  <si>
    <t>창호</t>
  </si>
  <si>
    <t>자재 45</t>
  </si>
  <si>
    <t>5B47A30042EF89594F4504211CE8424645F893</t>
  </si>
  <si>
    <t>0101105B47A30042EF89594F4504211CE8424645F893</t>
  </si>
  <si>
    <t>강화유리문</t>
  </si>
  <si>
    <t>12*950*2055mm, 손보호, 투명, 강화유리문</t>
  </si>
  <si>
    <t>개</t>
  </si>
  <si>
    <t>자재 72</t>
  </si>
  <si>
    <t>5B47A30042DD80804A100485F856840BED51BA</t>
  </si>
  <si>
    <t>0101105B47A30042DD80804A100485F856840BED51BA</t>
  </si>
  <si>
    <t>복층유리문</t>
  </si>
  <si>
    <t>24*1100*2100mm, 손보호(유리제외)</t>
  </si>
  <si>
    <t>자재 73</t>
  </si>
  <si>
    <t>5B47A30042DD80804A100485FAA55FD6BE06E9</t>
  </si>
  <si>
    <t>0101105B47A30042DD80804A100485FAA55FD6BE06E9</t>
  </si>
  <si>
    <t>삼중유리문</t>
  </si>
  <si>
    <t>삼중유리문, 40*1200*2100mm, 손보호(유리제외)</t>
  </si>
  <si>
    <t>자재 74</t>
  </si>
  <si>
    <t>5B47A30042DD80804A100485FAA70DB1C0218E</t>
  </si>
  <si>
    <t>0101105B47A30042DD80804A100485FAA70DB1C0218E</t>
  </si>
  <si>
    <t>도어클로저</t>
  </si>
  <si>
    <t>도어클로저, K-840, KS4호, 고급형, 60∼85kg</t>
  </si>
  <si>
    <t>조</t>
  </si>
  <si>
    <t>자재 75</t>
  </si>
  <si>
    <t>5B47A30042DD80804B3304345277FFC946E036</t>
  </si>
  <si>
    <t>0101105B47A30042DD80804B3304345277FFC946E036</t>
  </si>
  <si>
    <t>자동문</t>
  </si>
  <si>
    <t>1100*2150(편개)</t>
  </si>
  <si>
    <t>SET</t>
  </si>
  <si>
    <t>자재 76</t>
  </si>
  <si>
    <t>5B47A30042DD80804B4604179FC58FCAFAB5F1</t>
  </si>
  <si>
    <t>0101105B47A30042DD80804B4604179FC58FCAFAB5F1</t>
  </si>
  <si>
    <t>강화유리</t>
  </si>
  <si>
    <t>강화유리, 투명, 5mm</t>
  </si>
  <si>
    <t>자재 86</t>
  </si>
  <si>
    <t>5B47A30042DD80827703040B0A3C13AF8F4C0B</t>
  </si>
  <si>
    <t>0101105B47A30042DD80827703040B0A3C13AF8F4C0B</t>
  </si>
  <si>
    <t>강화유리, 투명, 12mm</t>
  </si>
  <si>
    <t>자재 87</t>
  </si>
  <si>
    <t>5B47A30042DD80827703040B0A3C13AF8F4C0F</t>
  </si>
  <si>
    <t>0101105B47A30042DD80827703040B0A3C13AF8F4C0F</t>
  </si>
  <si>
    <t>복층유리</t>
  </si>
  <si>
    <t>복층유리, 로이, 투명, 24mm</t>
  </si>
  <si>
    <t>자재 88</t>
  </si>
  <si>
    <t>5B47A30042DD80827EB20475E9D0A286BB892E</t>
  </si>
  <si>
    <t>0101105B47A30042DD80827EB20475E9D0A286BB892E</t>
  </si>
  <si>
    <t>삼중유리</t>
  </si>
  <si>
    <t>40mm(아르곤가스주입)</t>
  </si>
  <si>
    <t>자재 89</t>
  </si>
  <si>
    <t>5B47A30042DD80827EC404B47FB02AED02C3D0</t>
  </si>
  <si>
    <t>0101105B47A30042DD80827EC404B47FB02AED02C3D0</t>
  </si>
  <si>
    <t>피벗힌지</t>
  </si>
  <si>
    <t>피벗힌지, 100kg이하, SUS, K1300</t>
  </si>
  <si>
    <t>자재 104</t>
  </si>
  <si>
    <t>5B47B3294E788171435D04486AB58F7A77DFF5</t>
  </si>
  <si>
    <t>0101105B47B3294E788171435D04486AB58F7A77DFF5</t>
  </si>
  <si>
    <t>플로어힌지</t>
  </si>
  <si>
    <t>플로어힌지, KS3호, 85kg, 알루미늄(K-5300)</t>
  </si>
  <si>
    <t>자재 105</t>
  </si>
  <si>
    <t>5B47B3294E788171435D04486AB58F7A77D3C4</t>
  </si>
  <si>
    <t>0101105B47B3294E788171435D04486AB58F7A77D3C4</t>
  </si>
  <si>
    <t>강화유리문 손잡이</t>
  </si>
  <si>
    <t>자재 106</t>
  </si>
  <si>
    <t>5B47B3294E78817D748604EE1D054218866CAE</t>
  </si>
  <si>
    <t>0101105B47B3294E78817D748604EE1D054218866CAE</t>
  </si>
  <si>
    <t>도어스톱</t>
  </si>
  <si>
    <t>도어스톱, 말굽형</t>
  </si>
  <si>
    <t>자재 107</t>
  </si>
  <si>
    <t>5B47B3294E78817D748604EE1D0D9C65A66F09</t>
  </si>
  <si>
    <t>0101105B47B3294E78817D748604EE1D0D9C65A66F09</t>
  </si>
  <si>
    <t>도어스톱, 말굽형 120mm</t>
  </si>
  <si>
    <t>자재 108</t>
  </si>
  <si>
    <t>5B47B3294E78817D748604EE1C759268972473</t>
  </si>
  <si>
    <t>0101105B47B3294E78817D748604EE1C759268972473</t>
  </si>
  <si>
    <t>도어핸들</t>
  </si>
  <si>
    <t>도어핸들, R-1000SS</t>
  </si>
  <si>
    <t>자재 109</t>
  </si>
  <si>
    <t>5B47B3294E78817D748604EE1F3089EB20FEE7</t>
  </si>
  <si>
    <t>0101105B47B3294E78817D748604EE1F3089EB20FEE7</t>
  </si>
  <si>
    <t>유리주위코킹</t>
  </si>
  <si>
    <t>5*5, 실리콘</t>
  </si>
  <si>
    <t>호표 56</t>
  </si>
  <si>
    <t>5C6CC3814C8E81DB2BCE04C58950D9</t>
  </si>
  <si>
    <t>0101105C6CC3814C8E81DB2BCE04C58950D9</t>
  </si>
  <si>
    <t>도아록설치</t>
  </si>
  <si>
    <t>강재문, 재료비 별도</t>
  </si>
  <si>
    <t>호표 57</t>
  </si>
  <si>
    <t>5C6C836A404A8818BC690448219D91</t>
  </si>
  <si>
    <t>0101105C6C836A404A8818BC690448219D91</t>
  </si>
  <si>
    <t>도아체크달기</t>
  </si>
  <si>
    <t>재료비 별도</t>
  </si>
  <si>
    <t>호표 58</t>
  </si>
  <si>
    <t>5C6C836A404A8D9AB7840433340AD1</t>
  </si>
  <si>
    <t>0101105C6C836A404A8D9AB7840433340AD1</t>
  </si>
  <si>
    <t>플로어힌지설치</t>
  </si>
  <si>
    <t>호표 59</t>
  </si>
  <si>
    <t>5C6C836A40768141AB610438609703</t>
  </si>
  <si>
    <t>0101105C6C836A40768141AB610438609703</t>
  </si>
  <si>
    <t>창문틀 주위 충전</t>
  </si>
  <si>
    <t>발포우레탄 충전</t>
  </si>
  <si>
    <t>호표 60</t>
  </si>
  <si>
    <t>5C6C836A401D870F28A7047858FF0A</t>
  </si>
  <si>
    <t>0101105C6C836A401D870F28A7047858FF0A</t>
  </si>
  <si>
    <t>유리끼우기 - 판유리</t>
  </si>
  <si>
    <t>5mm 이하</t>
  </si>
  <si>
    <t>호표 61</t>
  </si>
  <si>
    <t>5C6C836B42D6820B286A04362C43AD</t>
  </si>
  <si>
    <t>0101105C6C836B42D6820B286A04362C43AD</t>
  </si>
  <si>
    <t>10mm 이상</t>
  </si>
  <si>
    <t>호표 62</t>
  </si>
  <si>
    <t>5C6C836B42D6820B286A04362C455B</t>
  </si>
  <si>
    <t>0101105C6C836B42D6820B286A04362C455B</t>
  </si>
  <si>
    <t>유리끼우기 - 복층유리, 일반창호</t>
  </si>
  <si>
    <t>24mm(6+12A+6)</t>
  </si>
  <si>
    <t>호표 63</t>
  </si>
  <si>
    <t>5C6C83644FCA85F89A58040D5C3B9C</t>
  </si>
  <si>
    <t>0101105C6C83644FCA85F89A58040D5C3B9C</t>
  </si>
  <si>
    <t>유리끼우기 - 삼중유리, 일반창호</t>
  </si>
  <si>
    <t>40mm</t>
  </si>
  <si>
    <t>호표 64</t>
  </si>
  <si>
    <t>5C6C83644FCA85F89A58040D558B47</t>
  </si>
  <si>
    <t>0101105C6C83644FCA85F89A58040D558B47</t>
  </si>
  <si>
    <t>복층유리주위코킹</t>
  </si>
  <si>
    <t>호표 65</t>
  </si>
  <si>
    <t>5C6C83644F578F06BD22048BAA13B6</t>
  </si>
  <si>
    <t>0101105C6C83644F578F06BD22048BAA13B6</t>
  </si>
  <si>
    <t>삼중유리주위코킹</t>
  </si>
  <si>
    <t>호표 66</t>
  </si>
  <si>
    <t>5C6C83644F578F06BD220488D6B5DC</t>
  </si>
  <si>
    <t>0101105C6C83644F578F06BD220488D6B5DC</t>
  </si>
  <si>
    <t>010111  칠    공    사</t>
  </si>
  <si>
    <t>010111</t>
  </si>
  <si>
    <t>녹막이페인트(붓칠)</t>
  </si>
  <si>
    <t>철재면, 1회, 1종</t>
  </si>
  <si>
    <t>호표 67</t>
  </si>
  <si>
    <t>5C6CA3BB48CF84D04F62041E3574A8</t>
  </si>
  <si>
    <t>0101115C6CA3BB48CF84D04F62041E3574A8</t>
  </si>
  <si>
    <t>유성페인트(붓칠)</t>
  </si>
  <si>
    <t>철재면, 2회. 1급</t>
  </si>
  <si>
    <t>호표 68</t>
  </si>
  <si>
    <t>5C6CA3B843998C40174704DC4F25E7</t>
  </si>
  <si>
    <t>0101115C6CA3B843998C40174704DC4F25E7</t>
  </si>
  <si>
    <t>바탕만들기+걸레받이용 페인트/PA-02</t>
  </si>
  <si>
    <t>붓칠, 2회, 콘크리트·모르타르면/연그레이 1004A(SH1101-N)</t>
  </si>
  <si>
    <t>호표 69</t>
  </si>
  <si>
    <t>5C6CA3B843B48BC2E0A7048F3976A9</t>
  </si>
  <si>
    <t>0101115C6CA3B843B48BC2E0A7048F3976A9</t>
  </si>
  <si>
    <t>붓칠, 2회, 석고보드면(올퍼티)/연그레이 1004A(SH1101-N)</t>
  </si>
  <si>
    <t>호표 70</t>
  </si>
  <si>
    <t>5C6CA3B843B48BC2E0A7048F397587</t>
  </si>
  <si>
    <t>0101115C6CA3B843B48BC2E0A7048F397587</t>
  </si>
  <si>
    <t>바탕만들기+수성페인트(롤러칠)/PA-01</t>
  </si>
  <si>
    <t>내부, 2회, 1급, 콘크리트·모르타르면/백색 1001A</t>
  </si>
  <si>
    <t>호표 71</t>
  </si>
  <si>
    <t>5C6CA3B94DE18BBE04F404F0012A1F</t>
  </si>
  <si>
    <t>0101115C6CA3B94DE18BBE04F404F0012A1F</t>
  </si>
  <si>
    <t>내부, 2회, 1급, 석고보드면(줄퍼티)/백색 1001A</t>
  </si>
  <si>
    <t>호표 72</t>
  </si>
  <si>
    <t>5C6CA3B94DE18BBE04F404F7B01AE5</t>
  </si>
  <si>
    <t>0101115C6CA3B94DE18BBE04F404F7B01AE5</t>
  </si>
  <si>
    <t>내부 천장, 2회, 1급, 석고보드면(줄퍼티)/백색 1001A</t>
  </si>
  <si>
    <t>호표 73</t>
  </si>
  <si>
    <t>5C6CA3B94DE18BBE03D604C2DB5338</t>
  </si>
  <si>
    <t>0101115C6CA3B94DE18BBE03D604C2DB5338</t>
  </si>
  <si>
    <t>010112  기  타  공  사</t>
  </si>
  <si>
    <t>010112</t>
  </si>
  <si>
    <t>가구/F-01(수납장)</t>
  </si>
  <si>
    <t>2530*500*2110</t>
  </si>
  <si>
    <t>자재 78</t>
  </si>
  <si>
    <t>5B47A30042DD80831E88044FEDDCEC37DD489C</t>
  </si>
  <si>
    <t>0101125B47A30042DD80831E88044FEDDCEC37DD489C</t>
  </si>
  <si>
    <t>가구/F-02(수납장)</t>
  </si>
  <si>
    <t>2501*500*2110</t>
  </si>
  <si>
    <t>자재 79</t>
  </si>
  <si>
    <t>5B47A30042DD80831E88044FEDDCEC37DD489F</t>
  </si>
  <si>
    <t>0101125B47A30042DD80831E88044FEDDCEC37DD489F</t>
  </si>
  <si>
    <t>가구/F-03(수납장)</t>
  </si>
  <si>
    <t>자재 80</t>
  </si>
  <si>
    <t>5B47A30042DD80831E88044FEDDCEC37DD489E</t>
  </si>
  <si>
    <t>0101125B47A30042DD80831E88044FEDDCEC37DD489E</t>
  </si>
  <si>
    <t>가구/F-04(수납장)</t>
  </si>
  <si>
    <t>1160*600*2880</t>
  </si>
  <si>
    <t>자재 81</t>
  </si>
  <si>
    <t>5B47A30042DD80831E88044FEDDCEC37DD4899</t>
  </si>
  <si>
    <t>0101125B47A30042DD80831E88044FEDDCEC37DD4899</t>
  </si>
  <si>
    <t>가구/F-05(안내데스크)</t>
  </si>
  <si>
    <t>2675*790*1100</t>
  </si>
  <si>
    <t>자재 82</t>
  </si>
  <si>
    <t>5B47A30042DD80831E88044FEDDCEC37DD4898</t>
  </si>
  <si>
    <t>0101125B47A30042DD80831E88044FEDDCEC37DD4898</t>
  </si>
  <si>
    <t>가구 배송설치비용</t>
  </si>
  <si>
    <t>자재 147</t>
  </si>
  <si>
    <t>5DD7E3C34A688806AB0D04F977E15BD5DE4EAB</t>
  </si>
  <si>
    <t>0101125DD7E3C34A688806AB0D04F977E15BD5DE4EAB</t>
  </si>
  <si>
    <t>목재휀스</t>
  </si>
  <si>
    <t>120*20t/11.2m*2m(문포함)</t>
  </si>
  <si>
    <t>식</t>
  </si>
  <si>
    <t>자재 83</t>
  </si>
  <si>
    <t>5B47A30042DD80831E88044FEDDCEC37DD4B52</t>
  </si>
  <si>
    <t>0101125B47A30042DD80831E88044FEDDCEC37DD4B52</t>
  </si>
  <si>
    <t>지정색 시트컷팅 자재비</t>
  </si>
  <si>
    <t>W900*H150</t>
  </si>
  <si>
    <t>자재 84</t>
  </si>
  <si>
    <t>5B47A30042DD80831E88044FEDDCEC37DD4A4B</t>
  </si>
  <si>
    <t>0101125B47A30042DD80831E88044FEDDCEC37DD4A4B</t>
  </si>
  <si>
    <t>지정색 시트컷팅 시공인건비</t>
  </si>
  <si>
    <t>자재 85</t>
  </si>
  <si>
    <t>5B47A30042DD80831E88044FEDDCEC37DD4A49</t>
  </si>
  <si>
    <t>0101125B47A30042DD80831E88044FEDDCEC37DD4A49</t>
  </si>
  <si>
    <t>010113  철  거  공  사</t>
  </si>
  <si>
    <t>010113</t>
  </si>
  <si>
    <t>■건축공사</t>
    <phoneticPr fontId="1" type="noConversion"/>
  </si>
  <si>
    <t>목조, 칸막이벽 철거</t>
  </si>
  <si>
    <t>해체재 재사용 안 함</t>
  </si>
  <si>
    <t>호표 74</t>
  </si>
  <si>
    <t>5C6D53A5475B83D9AA6404FA767BA8</t>
  </si>
  <si>
    <t>0101135C6D53A5475B83D9AA6404FA767BA8</t>
  </si>
  <si>
    <t>텍스, 합판 철거(벽)</t>
  </si>
  <si>
    <t>호표 75</t>
  </si>
  <si>
    <t>5C6D53A5475B83DB59E204EAF8E50D</t>
  </si>
  <si>
    <t>0101135C6D53A5475B83DB59E204EAF8E50D</t>
  </si>
  <si>
    <t>텍스, 합판 철거(천장)</t>
  </si>
  <si>
    <t>호표 76</t>
  </si>
  <si>
    <t>5C6D53A5475B83DAB30704E2D7F197</t>
  </si>
  <si>
    <t>0101135C6D53A5475B83DAB30704E2D7F197</t>
  </si>
  <si>
    <t>반자틀 철거</t>
  </si>
  <si>
    <t>호표 77</t>
  </si>
  <si>
    <t>5C6D53A5475B83DD048C04FACE3FD4</t>
  </si>
  <si>
    <t>0101135C6D53A5475B83DD048C04FACE3FD4</t>
  </si>
  <si>
    <t>조적조 커팅</t>
  </si>
  <si>
    <t>호표 78</t>
  </si>
  <si>
    <t>5C6D53A547778A3CE331045DDD8EB9</t>
  </si>
  <si>
    <t>0101135C6D53A547778A3CE331045DDD8EB9</t>
  </si>
  <si>
    <t>조적조 철거(소형장비 사용)</t>
  </si>
  <si>
    <t>전기식</t>
  </si>
  <si>
    <t>호표 79</t>
  </si>
  <si>
    <t>5C6D53A547778A3CE331045DDD8F40</t>
  </si>
  <si>
    <t>0101135C6D53A547778A3CE331045DDD8F40</t>
  </si>
  <si>
    <t>타일떼어내기(도자기류)</t>
  </si>
  <si>
    <t>바닥 및 수장 부분</t>
  </si>
  <si>
    <t>호표 80</t>
  </si>
  <si>
    <t>5C6D53A547CE80FA99040481701DBB</t>
  </si>
  <si>
    <t>0101135C6D53A547CE80FA99040481701DBB</t>
  </si>
  <si>
    <t>마루틀 및 마루널 철거</t>
  </si>
  <si>
    <t>호표 81</t>
  </si>
  <si>
    <t>5C6D53A547CE80FA990404879B4E4B</t>
  </si>
  <si>
    <t>0101135C6D53A547CE80FA990404879B4E4B</t>
  </si>
  <si>
    <t>비닐계타일 철거</t>
  </si>
  <si>
    <t>호표 82</t>
  </si>
  <si>
    <t>5C6D53A547CE80FA99040484CE1EDA</t>
  </si>
  <si>
    <t>0101135C6D53A547CE80FA99040484CE1EDA</t>
  </si>
  <si>
    <t>카펫타일 철거</t>
  </si>
  <si>
    <t>바닥</t>
  </si>
  <si>
    <t>호표 83</t>
  </si>
  <si>
    <t>5C6D53A547CE80FA99040484CE1C2C</t>
  </si>
  <si>
    <t>0101135C6D53A547CE80FA99040484CE1C2C</t>
  </si>
  <si>
    <t>스텐창호 철거</t>
  </si>
  <si>
    <t>호표 84</t>
  </si>
  <si>
    <t>5C6D53A547CE80FA99040484CF25CE</t>
  </si>
  <si>
    <t>0101135C6D53A547CE80FA99040484CF25CE</t>
  </si>
  <si>
    <t>철재창호 철거</t>
  </si>
  <si>
    <t>호표 85</t>
  </si>
  <si>
    <t>5C6D53A547CE80FA99040484CF25C8</t>
  </si>
  <si>
    <t>0101135C6D53A547CE80FA99040484CF25C8</t>
  </si>
  <si>
    <t>화이트보드철거</t>
  </si>
  <si>
    <t>2100*1500</t>
  </si>
  <si>
    <t>호표 86</t>
  </si>
  <si>
    <t>5C6D53A547CE80FA990404E82D3E27</t>
  </si>
  <si>
    <t>0101135C6D53A547CE80FA990404E82D3E27</t>
  </si>
  <si>
    <t>모니터철거</t>
  </si>
  <si>
    <t>2600*1500</t>
  </si>
  <si>
    <t>호표 87</t>
  </si>
  <si>
    <t>5C6D53A547CE80FA990404E82D3E26</t>
  </si>
  <si>
    <t>0101135C6D53A547CE80FA990404E82D3E26</t>
  </si>
  <si>
    <t>010114  골재비 및 운반비</t>
  </si>
  <si>
    <t>010114</t>
  </si>
  <si>
    <t>■건축공사</t>
    <phoneticPr fontId="1" type="noConversion"/>
  </si>
  <si>
    <t>모래</t>
  </si>
  <si>
    <t>세척사,도착도</t>
  </si>
  <si>
    <t>자재 134</t>
  </si>
  <si>
    <t>5BE7F37D48D188BD15EE041A257C2F22177D46</t>
  </si>
  <si>
    <t>0101145BE7F37D48D188BD15EE041A257C2F22177D46</t>
  </si>
  <si>
    <t>시멘트</t>
  </si>
  <si>
    <t>포</t>
  </si>
  <si>
    <t>자재 133</t>
  </si>
  <si>
    <t>5BE7E354434F874EAE490477F8AB0F3ED1B7C2</t>
  </si>
  <si>
    <t>0101145BE7E354434F874EAE490477F8AB0F3ED1B7C2</t>
  </si>
  <si>
    <t>시멘트운반</t>
  </si>
  <si>
    <t>L:30km, 덤프 8ton</t>
  </si>
  <si>
    <t>산근 1</t>
  </si>
  <si>
    <t>5C6D0323479781459C440475A818A8</t>
  </si>
  <si>
    <t>0101145C6D0323479781459C440475A818A8</t>
  </si>
  <si>
    <t>010115  건설폐기물처리비</t>
  </si>
  <si>
    <t>010115</t>
  </si>
  <si>
    <t>6</t>
  </si>
  <si>
    <t>건설폐재류</t>
  </si>
  <si>
    <t>가연성이 제거된 재활용이 가능한 혼합물</t>
  </si>
  <si>
    <t>TON</t>
  </si>
  <si>
    <t>자재 135</t>
  </si>
  <si>
    <t>5C6C533C44628C478E9F04DA0379BF</t>
  </si>
  <si>
    <t>0101155C6C533C44628C478E9F04DA0379BF</t>
  </si>
  <si>
    <t>혼합건설폐기물</t>
  </si>
  <si>
    <t>건설폐재류에 가연성 5% 이하 혼합</t>
  </si>
  <si>
    <t>자재 136</t>
  </si>
  <si>
    <t>5C6C533C44628C478E9F04DA040118</t>
  </si>
  <si>
    <t>0101155C6C533C44628C478E9F04DA040118</t>
  </si>
  <si>
    <t>건설폐기물 상차비 - 중량 기준</t>
  </si>
  <si>
    <t>중간처리 대상, 15ton 덤프트럭</t>
  </si>
  <si>
    <t>자재 137</t>
  </si>
  <si>
    <t>5C6C533C44628C46E9C3044B5602D8</t>
  </si>
  <si>
    <t>0101155C6C533C44628C46E9C3044B5602D8</t>
  </si>
  <si>
    <t>건설폐기물 운반비 - 중량 기준</t>
  </si>
  <si>
    <t>중간처리 대상, 15ton 덤프트럭, 30km</t>
  </si>
  <si>
    <t>자재 138</t>
  </si>
  <si>
    <t>5C6C533C44628C46E9C3044AB0BE8A</t>
  </si>
  <si>
    <t>0101155C6C533C44628C46E9C3044AB0BE8A</t>
  </si>
  <si>
    <t>일 위 대 가 목 록</t>
  </si>
  <si>
    <t>코  드</t>
  </si>
  <si>
    <t>재 료 비</t>
  </si>
  <si>
    <t>노 무 비</t>
  </si>
  <si>
    <t>경    비</t>
  </si>
  <si>
    <t>합    계</t>
  </si>
  <si>
    <t>번  호</t>
  </si>
  <si>
    <t>비      고</t>
  </si>
  <si>
    <t>노임계수</t>
  </si>
  <si>
    <t>할증</t>
  </si>
  <si>
    <t>품셈개요</t>
  </si>
  <si>
    <t>장비일위</t>
  </si>
  <si>
    <t>일위대가</t>
  </si>
  <si>
    <t>할증적용</t>
  </si>
  <si>
    <t>할증저장</t>
  </si>
  <si>
    <t>할증율</t>
  </si>
  <si>
    <t>HAL1</t>
  </si>
  <si>
    <t>HAL2</t>
  </si>
  <si>
    <t>HAL3</t>
  </si>
  <si>
    <t>일위대가+자재</t>
  </si>
  <si>
    <t>컨테이너형 가설건축물 - 사무실.  3.0*12.0*2.6m, 3개월  개소  건축 2-2-3   ( 호표 1 )</t>
  </si>
  <si>
    <t>건축 2-2-3</t>
  </si>
  <si>
    <t>컨테이너하우스</t>
  </si>
  <si>
    <t>컨테이너하우스, 사무실용, 3.0*12.0*2.6m</t>
  </si>
  <si>
    <t>금액제외</t>
  </si>
  <si>
    <t>5B47A3034FD985AB13CC04015218668C8F86A4</t>
  </si>
  <si>
    <t>5C6C533A49848CA13005043ED98E2D5B47A3034FD985AB13CC04015218668C8F86A4</t>
  </si>
  <si>
    <t>-</t>
  </si>
  <si>
    <t>컨테이너형 가설건축물 설치.</t>
  </si>
  <si>
    <t>3.0*12.0*2.6m</t>
  </si>
  <si>
    <t>5C6C533A49848CA1385B0495FF9A4B</t>
  </si>
  <si>
    <t>5C6C533A49848CA13005043ED98E2D5C6C533A49848CA1385B0495FF9A4B</t>
  </si>
  <si>
    <t>컨테이너형 가설건축물 해체.</t>
  </si>
  <si>
    <t>5C6C533A49848CA1385B0495FF9A4E</t>
  </si>
  <si>
    <t>5C6C533A49848CA13005043ED98E2D5C6C533A49848CA1385B0495FF9A4E</t>
  </si>
  <si>
    <t>경비로 적용</t>
  </si>
  <si>
    <t>합계의 100%</t>
  </si>
  <si>
    <t>5D7873D348F98DA1C65104F038BE001</t>
  </si>
  <si>
    <t>5C6C533A49848CA13005043ED98E2D5D7873D348F98DA1C65104F038BE001</t>
  </si>
  <si>
    <t xml:space="preserve"> [ 합          계 ]</t>
  </si>
  <si>
    <t>컨테이너형 가설건축물 - 창고.  3.0*12.0*2.6m, 3개월  개소  건축 2-2-3   ( 호표 2 )</t>
  </si>
  <si>
    <t>컨테이너하우스, 창고용, 3.0*12*2.6m</t>
  </si>
  <si>
    <t>5B47A3034FD985AB13CC04015218668C8F83D9</t>
  </si>
  <si>
    <t>5C6C533A49848F7A157A049BE14BDC5B47A3034FD985AB13CC04015218668C8F83D9</t>
  </si>
  <si>
    <t>5C6C533A49848F7A157A049BE14BDC5C6C533A49848CA1385B0495FF9A4B</t>
  </si>
  <si>
    <t>5C6C533A49848F7A157A049BE14BDC5C6C533A49848CA1385B0495FF9A4E</t>
  </si>
  <si>
    <t>5C6C533A49848F7A157A049BE14BDC5D7873D348F98DA1C65104F038BE001</t>
  </si>
  <si>
    <t>강관 조립말비계(이동식)  높이 2m, 3개월  대  건축 2-6-4, 6   ( 호표 3 )</t>
  </si>
  <si>
    <t>건축 2-6-4, 6</t>
  </si>
  <si>
    <t>비계안정장치</t>
  </si>
  <si>
    <t>비계안정장치, 비계기본틀, 기둥, 1.2*1.7m</t>
  </si>
  <si>
    <t>자재 90</t>
  </si>
  <si>
    <t>5B47A300423E8F3B9BBA045047B62A6E168F9E</t>
  </si>
  <si>
    <t>5C6C53394F038DD7CC4404783EA5FB5B47A300423E8F3B9BBA045047B62A6E168F9E</t>
  </si>
  <si>
    <t>비계안정장치, 가새, 1.2*1.9m</t>
  </si>
  <si>
    <t>자재 91</t>
  </si>
  <si>
    <t>5B47A300423E8F3B9BBA045047B62A6E168F90</t>
  </si>
  <si>
    <t>5C6C53394F038DD7CC4404783EA5FB5B47A300423E8F3B9BBA045047B62A6E168F90</t>
  </si>
  <si>
    <t>비계안정장치, 수평띠장, 1829mm</t>
  </si>
  <si>
    <t>자재 92</t>
  </si>
  <si>
    <t>5B47A300423E8F3B9BBA045047B62A6E168016</t>
  </si>
  <si>
    <t>5C6C53394F038DD7CC4404783EA5FB5B47A300423E8F3B9BBA045047B62A6E168016</t>
  </si>
  <si>
    <t>비계안정장치, 손잡이기둥</t>
  </si>
  <si>
    <t>자재 95</t>
  </si>
  <si>
    <t>5B47A300423E8F3B9BBA045047B62A6E168011</t>
  </si>
  <si>
    <t>5C6C53394F038DD7CC4404783EA5FB5B47A300423E8F3B9BBA045047B62A6E168011</t>
  </si>
  <si>
    <t>비계안정장치, 손잡이, 1229mm</t>
  </si>
  <si>
    <t>자재 93</t>
  </si>
  <si>
    <t>5B47A300423E8F3B9BBA045047B62A6E168017</t>
  </si>
  <si>
    <t>5C6C53394F038DD7CC4404783EA5FB5B47A300423E8F3B9BBA045047B62A6E168017</t>
  </si>
  <si>
    <t>비계안정장치, 손잡이, 1829mm</t>
  </si>
  <si>
    <t>자재 94</t>
  </si>
  <si>
    <t>5B47A300423E8F3B9BBA045047B62A6E168010</t>
  </si>
  <si>
    <t>5C6C53394F038DD7CC4404783EA5FB5B47A300423E8F3B9BBA045047B62A6E168010</t>
  </si>
  <si>
    <t>비계안정장치, 바퀴</t>
  </si>
  <si>
    <t>자재 96</t>
  </si>
  <si>
    <t>5B47A300423E8F3B9BBA045047B62A6E168012</t>
  </si>
  <si>
    <t>5C6C53394F038DD7CC4404783EA5FB5B47A300423E8F3B9BBA045047B62A6E168012</t>
  </si>
  <si>
    <t>비계안정장치, 쟈키</t>
  </si>
  <si>
    <t>자재 97</t>
  </si>
  <si>
    <t>5B47A300423E8F3B9BBA045047B62A6E168013</t>
  </si>
  <si>
    <t>5C6C53394F038DD7CC4404783EA5FB5B47A300423E8F3B9BBA045047B62A6E168013</t>
  </si>
  <si>
    <t>안전발판</t>
  </si>
  <si>
    <t>PSP, 3040*420*3mm</t>
  </si>
  <si>
    <t>매</t>
  </si>
  <si>
    <t>자재 25</t>
  </si>
  <si>
    <t>5B50534F45FF8CB6362904A8D05BBC5B5E56FE</t>
  </si>
  <si>
    <t>5C6C53394F038DD7CC4404783EA5FB5B50534F45FF8CB6362904A8D05BBC5B5E56FE</t>
  </si>
  <si>
    <t>강관 조립말비계(이동식) - 노무비</t>
  </si>
  <si>
    <t>높이 2m, 설치, 해체비</t>
  </si>
  <si>
    <t>호표 91</t>
  </si>
  <si>
    <t>5C6C53394F038DD7CC440479C534B7</t>
  </si>
  <si>
    <t>5C6C53394F038DD7CC4404783EA5FB5C6C53394F038DD7CC440479C534B7</t>
  </si>
  <si>
    <t>건축물현장정리  리모델링  M2     ( 호표 4 )</t>
  </si>
  <si>
    <t>보통인부</t>
  </si>
  <si>
    <t>일반공사 직종</t>
  </si>
  <si>
    <t>인</t>
  </si>
  <si>
    <t>노임 1</t>
  </si>
  <si>
    <t>5CB363504DCC888C54F90492C343B20159EC4C</t>
  </si>
  <si>
    <t>5C6C533C44628F1B69C4048A5067BF5CB363504DCC888C54F90492C343B20159EC4C</t>
  </si>
  <si>
    <t>구조물 먹매김  일반  M2  건축 11-1-1   ( 호표 5 )</t>
  </si>
  <si>
    <t>건축 11-1-1</t>
  </si>
  <si>
    <t>건축목공</t>
  </si>
  <si>
    <t>노임 12</t>
  </si>
  <si>
    <t>5CB363504DCC888C54F90492C343B20159EE7F</t>
  </si>
  <si>
    <t>5C6C533C445082E8C3640447A6A3455CB363504DCC888C54F90492C343B20159EE7F</t>
  </si>
  <si>
    <t>건축물 보양 - 석재면, 테라조면  하드롱지  M2  건축 2-9   ( 호표 6 )</t>
  </si>
  <si>
    <t>건축 2-9</t>
  </si>
  <si>
    <t>크라프트판지</t>
  </si>
  <si>
    <t>자재 18</t>
  </si>
  <si>
    <t>5B62C35942A38A44151E04DB40B5408B4F0D27</t>
  </si>
  <si>
    <t>5C6C533C445082EB963904A083C3B05B62C35942A38A44151E04DB40B5408B4F0D27</t>
  </si>
  <si>
    <t>합성풀</t>
  </si>
  <si>
    <t>합성풀, 건설용</t>
  </si>
  <si>
    <t>kg</t>
  </si>
  <si>
    <t>자재 114</t>
  </si>
  <si>
    <t>5B47B32A488E846141D504796C2E6E0988C22A</t>
  </si>
  <si>
    <t>5C6C533C445082EB963904A083C3B05B47B32A488E846141D504796C2E6E0988C22A</t>
  </si>
  <si>
    <t>5C6C533C445082EB963904A083C3B05CB363504DCC888C54F90492C343B20159EC4C</t>
  </si>
  <si>
    <t>합판거푸집 설치 및 해체  간단 6회, 수직고 7m까지  M2  건축 6-3-1   ( 호표 7 )</t>
  </si>
  <si>
    <t>건축 6-3-1</t>
  </si>
  <si>
    <t>합판거푸집 - 자재비</t>
  </si>
  <si>
    <t>6회</t>
  </si>
  <si>
    <t>호표 92</t>
  </si>
  <si>
    <t>5C6C03B74B928F8D762A04073DE71E</t>
  </si>
  <si>
    <t>5C6C03B74B928F8D77310479146AB55C6C03B74B928F8D762A04073DE71E</t>
  </si>
  <si>
    <t>합판거푸집 - 인력투입</t>
  </si>
  <si>
    <t>간단, 수직고 7m까지</t>
  </si>
  <si>
    <t>호표 93</t>
  </si>
  <si>
    <t>5C6C03B74B928F8D762A04073DE677</t>
  </si>
  <si>
    <t>5C6C03B74B928F8D77310479146AB55C6C03B74B928F8D762A04073DE677</t>
  </si>
  <si>
    <t>콘크리트(인력비빔)    M3     ( 호표 8 )</t>
  </si>
  <si>
    <t>시멘트(별도)</t>
  </si>
  <si>
    <t>자재 37</t>
  </si>
  <si>
    <t>5B47A30042B28539B61604941BD35C72395179</t>
  </si>
  <si>
    <t>5C6C03B040918AC92DDF046404C7D45B47A30042B28539B61604941BD35C72395179</t>
  </si>
  <si>
    <t>(별도)</t>
  </si>
  <si>
    <t>자재 8</t>
  </si>
  <si>
    <t>5B62938544848757EC560462856F86EE140CAF</t>
  </si>
  <si>
    <t>5C6C03B040918AC92DDF046404C7D45B62938544848757EC560462856F86EE140CAF</t>
  </si>
  <si>
    <t>자갈</t>
  </si>
  <si>
    <t>(별도), 25mm, #57</t>
  </si>
  <si>
    <t>자재 7</t>
  </si>
  <si>
    <t>5B62938544848756C4A60431D43322AC1B156F</t>
  </si>
  <si>
    <t>5C6C03B040918AC92DDF046404C7D45B62938544848756C4A60431D43322AC1B156F</t>
  </si>
  <si>
    <t>콘크리트 인력비빔 타설</t>
  </si>
  <si>
    <t>무근구조물</t>
  </si>
  <si>
    <t>호표 94</t>
  </si>
  <si>
    <t>5C6C03B040918AC8040604A1ED7B71</t>
  </si>
  <si>
    <t>5C6C03B040918AC92DDF046404C7D45C6C03B040918AC8040604A1ED7B71</t>
  </si>
  <si>
    <t>0.5B 치장쌓기(한면 치장)  3.6m 이하, 줄눈 포함  천매  건축 8-1-3   ( 호표 9 )</t>
  </si>
  <si>
    <t>건축 8-1-3</t>
  </si>
  <si>
    <t>모르타르 배합(배합품 제외)</t>
  </si>
  <si>
    <t>배합용적비 1:3, 시멘트, 모래 별도</t>
  </si>
  <si>
    <t>호표 95</t>
  </si>
  <si>
    <t>5C6C33EB49E688F5B9AF04FC3378A6</t>
  </si>
  <si>
    <t>5C6C23854CD083CA405904EE3918105C6C33EB49E688F5B9AF04FC3378A6</t>
  </si>
  <si>
    <t>치장쌓기(0.5B)</t>
  </si>
  <si>
    <t>3.6m 이하</t>
  </si>
  <si>
    <t>호표 96</t>
  </si>
  <si>
    <t>5C6C23854CD083C20BBE04B1F0AAB1</t>
  </si>
  <si>
    <t>5C6C23854CD083CA405904EE3918105C6C23854CD083C20BBE04B1F0AAB1</t>
  </si>
  <si>
    <t>모르타르 배합(배합품 포함)</t>
  </si>
  <si>
    <t>배합용적비 1:1, 시멘트, 모래 별도</t>
  </si>
  <si>
    <t>호표 97</t>
  </si>
  <si>
    <t>5C6C33EB49E688F5B9AF04FDDAA416</t>
  </si>
  <si>
    <t>5C6C23854CD083CA405904EE3918105C6C33EB49E688F5B9AF04FDDAA416</t>
  </si>
  <si>
    <t>치장줄눈(0.5B)</t>
  </si>
  <si>
    <t>3.6m 이하, 한면 치장</t>
  </si>
  <si>
    <t>호표 98</t>
  </si>
  <si>
    <t>5C6C23854CD083CA405804C9DCC387</t>
  </si>
  <si>
    <t>5C6C23854CD083CA405904EE3918105C6C23854CD083CA405804C9DCC387</t>
  </si>
  <si>
    <t>미장벽돌</t>
  </si>
  <si>
    <t>미장벽돌, 190*90*57mm, 견출1종</t>
  </si>
  <si>
    <t>자재 42</t>
  </si>
  <si>
    <t>5B47A30042978745AC260430B2A03D6AB99858</t>
  </si>
  <si>
    <t>5C6C23854CD083CA405904EE3918105B47A30042978745AC260430B2A03D6AB99858</t>
  </si>
  <si>
    <t>발수제도포  조적면  M2     ( 호표 10 )</t>
  </si>
  <si>
    <t>발수방수제</t>
  </si>
  <si>
    <t>발수방수제, 실리콘</t>
  </si>
  <si>
    <t>L</t>
  </si>
  <si>
    <t>자재 16</t>
  </si>
  <si>
    <t>5B62A3AB44A18355857004E2081D6E7C19E0F6</t>
  </si>
  <si>
    <t>5C6C23854CD083CA435D04F1E33BAB5B62A3AB44A18355857004E2081D6E7C19E0F6</t>
  </si>
  <si>
    <t>뿜칠할증</t>
  </si>
  <si>
    <t>주재료비의 10%</t>
  </si>
  <si>
    <t>5C6C23854CD083CA435D04F1E33BAB5D7873D348F98DA1C65104F038BE001</t>
  </si>
  <si>
    <t>액상형 흡수방지 방수</t>
  </si>
  <si>
    <t>뿜칠 2층(회)</t>
  </si>
  <si>
    <t>호표 100</t>
  </si>
  <si>
    <t>5C6CC3834FA5869699960421C75348</t>
  </si>
  <si>
    <t>5C6C23854CD083CA435D04F1E33BAB5C6CC3834FA5869699960421C75348</t>
  </si>
  <si>
    <t>벽돌 운반  인력, 지하1층  천매     ( 호표 11 )</t>
  </si>
  <si>
    <t>5C6C23854CFC8E4A667F04EA4ECE3D5CB363504DCC888C54F90492C343B20159EC4C</t>
  </si>
  <si>
    <t>포세린타일압착붙임(바탕 24mm+압 5mm)/TL-03  바닥, 600*600/66601H  M2     ( 호표 12 )</t>
  </si>
  <si>
    <t>포슬린타일</t>
  </si>
  <si>
    <t>600*600</t>
  </si>
  <si>
    <t>자재 100</t>
  </si>
  <si>
    <t>5B47A308460D8F2C18F30481D0600E2B52A36D</t>
  </si>
  <si>
    <t>5C6C9352465E835AD76704325B3D085B47A308460D8F2C18F30481D0600E2B52A36D</t>
  </si>
  <si>
    <t>호표 101</t>
  </si>
  <si>
    <t>5C6C33EB49E688F5B9AF04FF88003E</t>
  </si>
  <si>
    <t>5C6C9352465E835AD76704325B3D085C6C33EB49E688F5B9AF04FF88003E</t>
  </si>
  <si>
    <t>바탕고르기</t>
  </si>
  <si>
    <t>바닥, 24mm 이하 기준</t>
  </si>
  <si>
    <t>호표 102</t>
  </si>
  <si>
    <t>5C6C9352467A8F3E1C1E0458F67AC0</t>
  </si>
  <si>
    <t>5C6C9352465E835AD76704325B3D085C6C9352467A8F3E1C1E0458F67AC0</t>
  </si>
  <si>
    <t>바닥, 압착바름 5mm 시공비</t>
  </si>
  <si>
    <t>0.11∼0.20 이하, 타일C, 회색줄눈</t>
  </si>
  <si>
    <t>호표 103</t>
  </si>
  <si>
    <t>5C6C9352465E835AD2E00474F6236B</t>
  </si>
  <si>
    <t>5C6C9352465E835AD76704325B3D085C6C9352465E835AD2E00474F6236B</t>
  </si>
  <si>
    <t>P타일 깔기(악세스후로아)/TL-02  500*500*5t/LG OA타일 OAP 0512  M2     ( 호표 13 )</t>
  </si>
  <si>
    <t>전도성비닐타일</t>
  </si>
  <si>
    <t>5.0*500*500mm</t>
  </si>
  <si>
    <t>자재 65</t>
  </si>
  <si>
    <t>5B47A30042CC8ABDD207044091408D3B0C2EB0</t>
  </si>
  <si>
    <t>5C6CB3A1421A84FD696F04071A9A925B47A30042CC8ABDD207044091408D3B0C2EB0</t>
  </si>
  <si>
    <t>PVC계 바닥재 - 타일 깔기</t>
  </si>
  <si>
    <t>주재료 제외</t>
  </si>
  <si>
    <t>호표 106</t>
  </si>
  <si>
    <t>5C6CB3A1421A84FD6ED1046BE63148</t>
  </si>
  <si>
    <t>5C6CB3A1421A84FD696F04071A9A925C6CB3A1421A84FD6ED1046BE63148</t>
  </si>
  <si>
    <t>P타일 깔기/TL-02  500*500*5t/LG OA타일 OAP 0512  M2     ( 호표 14 )</t>
  </si>
  <si>
    <t>5C6CB3A1421A84FD696F04071A9A905B47A30042CC8ABDD207044091408D3B0C2EB0</t>
  </si>
  <si>
    <t>5C6CB3A1421A84FD696F04071A9A905C6CB3A1421A84FD6ED1046BE63148</t>
  </si>
  <si>
    <t>흡음텍스설치/CB-01  603*603, 자재포함/KCC 마이톤 MT 400  M2     ( 호표 15 )</t>
  </si>
  <si>
    <t>아코스틱텍스 - 시공비</t>
  </si>
  <si>
    <t>호표 107</t>
  </si>
  <si>
    <t>5C6CB3A34EC286B3E7AC04FF366974</t>
  </si>
  <si>
    <t>5C6CB3A34EC286B3E68604FA90773E5C6CB3A34EC286B3E7AC04FF366974</t>
  </si>
  <si>
    <t>불연천장재</t>
  </si>
  <si>
    <t>603*603,KCC 마이톤 MT 400</t>
  </si>
  <si>
    <t>자재 131</t>
  </si>
  <si>
    <t>5B35431F41EB829F81C304B5CCE38B5E420982</t>
  </si>
  <si>
    <t>5C6CB3A34EC286B3E68604FA90773E5B35431F41EB829F81C304B5CCE38B5E420982</t>
  </si>
  <si>
    <t>석고시멘트계텍스설치/CB-02  300*600*9.5t, 자재포함/KCC 석고텍스  M2     ( 호표 16 )</t>
  </si>
  <si>
    <t>5C6CB3A34EC286B3E68604FA90773C5C6CB3A34EC286B3E7AC04FF366974</t>
  </si>
  <si>
    <t>300*600*9.5t,KCC 석고텍스</t>
  </si>
  <si>
    <t>자재 132</t>
  </si>
  <si>
    <t>5B35431F41EB829F81C304B5CCE38B5E420983</t>
  </si>
  <si>
    <t>5C6CB3A34EC286B3E68604FA90773C5B35431F41EB829F81C304B5CCE38B5E420983</t>
  </si>
  <si>
    <t>석고판붙임  벽, 방화12.5t 2겹, 자재포함  M2     ( 호표 17 )</t>
  </si>
  <si>
    <t>석고판 나사 고정(치장용) 설치비</t>
  </si>
  <si>
    <t>벽, 바탕용 석고판(1겹) + 치장용 석고판(1겹)</t>
  </si>
  <si>
    <t>호표 108</t>
  </si>
  <si>
    <t>5C6CB3A34EFF89C9397D049045DEE0</t>
  </si>
  <si>
    <t>5C6CB3A34EFF89C9397D049046E0525C6CB3A34EFF89C9397D049045DEE0</t>
  </si>
  <si>
    <t>석고보드</t>
  </si>
  <si>
    <t>석고보드, 평보드, 방화, 12.5*900*1800mm(㎡)</t>
  </si>
  <si>
    <t>자재 46</t>
  </si>
  <si>
    <t>5B47A30042CC8ABF80F504810AF5724BE9C62C</t>
  </si>
  <si>
    <t>5C6CB3A34EFF89C9397D049046E0525B47A30042CC8ABF80F504810AF5724BE9C62C</t>
  </si>
  <si>
    <t>석고판붙임  천장, 방화12.5t 2겹, 자재포함  M2     ( 호표 18 )</t>
  </si>
  <si>
    <t>천장, 바탕용 석고판(1겹) + 치장용 석고판(1겹)</t>
  </si>
  <si>
    <t>호표 109</t>
  </si>
  <si>
    <t>5C6CB3A34EFF89CAC08E04B967F460</t>
  </si>
  <si>
    <t>5C6CB3A34EFF89CAC08E04B96427705C6CB3A34EFF89CAC08E04B967F460</t>
  </si>
  <si>
    <t>5C6CB3A34EFF89CAC08E04B96427705B47A30042CC8ABF80F504810AF5724BE9C62C</t>
  </si>
  <si>
    <t>바닥, 합판붙임  12mm 2겹, 자재포함  M2     ( 호표 19 )</t>
  </si>
  <si>
    <t>벽, 합판붙임</t>
  </si>
  <si>
    <t>합판 별도</t>
  </si>
  <si>
    <t>호표 110</t>
  </si>
  <si>
    <t>5C6CB3A34E9581CDD64204097F29DB</t>
  </si>
  <si>
    <t>5C6CB3A34E9581CDD38C04959CB69B5C6CB3A34E9581CDD64204097F29DB</t>
  </si>
  <si>
    <t>보통합판</t>
  </si>
  <si>
    <t>보통합판, 1급, 12*1220*2440mm</t>
  </si>
  <si>
    <t>자재 10</t>
  </si>
  <si>
    <t>5B62938544B18901414B0479A62F446124697B</t>
  </si>
  <si>
    <t>5C6CB3A34E9581CDD38C04959CB69B5B62938544B18901414B0479A62F446124697B</t>
  </si>
  <si>
    <t>DRY-WALL(C-65)  방화GB12.5t 2겹 양면 + MW50t  M2     ( 호표 20 )</t>
  </si>
  <si>
    <t>5C6CB3A34E9582D21A8B04388F05415B47A30042CC8ABF80F504810AF5724BE9C62C</t>
  </si>
  <si>
    <t>C-STUD</t>
  </si>
  <si>
    <t>65*45*0.8t</t>
  </si>
  <si>
    <t>자재 64</t>
  </si>
  <si>
    <t>5B47A30042CC8ABCCB2B04BDF4CD961CDFAA44</t>
  </si>
  <si>
    <t>5C6CB3A34E9582D21A8B04388F05415B47A30042CC8ABCCB2B04BDF4CD961CDFAA44</t>
  </si>
  <si>
    <t>C-RUNNER</t>
  </si>
  <si>
    <t>65*40*0.8t</t>
  </si>
  <si>
    <t>자재 63</t>
  </si>
  <si>
    <t>5B47A30042CC8ABCCB2B04BDF4CD961CDFAA45</t>
  </si>
  <si>
    <t>5C6CB3A34E9582D21A8B04388F05415B47A30042CC8ABCCB2B04BDF4CD961CDFAA45</t>
  </si>
  <si>
    <t>CORNER BEAD</t>
  </si>
  <si>
    <t>40×40×0.5t</t>
  </si>
  <si>
    <t>자재 62</t>
  </si>
  <si>
    <t>5B47A30042CC8ABCCB2B04BDF4CD961CDE8B84</t>
  </si>
  <si>
    <t>5C6CB3A34E9582D21A8B04388F05415B47A30042CC8ABCCB2B04BDF4CD961CDE8B84</t>
  </si>
  <si>
    <t>Metal Screw</t>
  </si>
  <si>
    <t>φ4.2×13mm</t>
  </si>
  <si>
    <t>자재 101</t>
  </si>
  <si>
    <t>5B47B3294E7881753EC5044EF698FB26DC803E</t>
  </si>
  <si>
    <t>5C6CB3A34E9582D21A8B04388F05415B47B3294E7881753EC5044EF698FB26DC803E</t>
  </si>
  <si>
    <t>집성스크류</t>
  </si>
  <si>
    <t>φ4×32mm(1¼")</t>
  </si>
  <si>
    <t>자재 102</t>
  </si>
  <si>
    <t>5B47B3294E7881753EC5044EF698FB26DC8038</t>
  </si>
  <si>
    <t>5C6CB3A34E9582D21A8B04388F05415B47B3294E7881753EC5044EF698FB26DC8038</t>
  </si>
  <si>
    <t>φ4×44mm(1¾")</t>
  </si>
  <si>
    <t>자재 103</t>
  </si>
  <si>
    <t>5B47B3294E7881753EC5044EF698FB26DC803A</t>
  </si>
  <si>
    <t>5C6CB3A34E9582D21A8B04388F05415B47B3294E7881753EC5044EF698FB26DC803A</t>
  </si>
  <si>
    <t>섬유단열재</t>
  </si>
  <si>
    <t>섬유단열재, 펠트, 밀도60kg/㎥, 50mm</t>
  </si>
  <si>
    <t>자재 44</t>
  </si>
  <si>
    <t>5B47A30042EF89594EB50475C7D31A8A4E2FA1</t>
  </si>
  <si>
    <t>5C6CB3A34E9582D21A8B04388F05415B47A30042EF89594EB50475C7D31A8A4E2FA1</t>
  </si>
  <si>
    <t>조인트테이프</t>
  </si>
  <si>
    <t>7.5cm, 일반</t>
  </si>
  <si>
    <t>자재 41</t>
  </si>
  <si>
    <t>5B47A30042858147BE5A04461593D8BFFF3A16</t>
  </si>
  <si>
    <t>5C6CB3A34E9582D21A8B04388F05415B47A30042858147BE5A04461593D8BFFF3A16</t>
  </si>
  <si>
    <t>퍼티</t>
  </si>
  <si>
    <t>퍼티, 친환경, 내부</t>
  </si>
  <si>
    <t>자재 115</t>
  </si>
  <si>
    <t>5B47B32A488E846141D104836567486D76235A</t>
  </si>
  <si>
    <t>5C6CB3A34E9582D21A8B04388F05415B47B32A488E846141D104836567486D76235A</t>
  </si>
  <si>
    <t>철공</t>
  </si>
  <si>
    <t>노임 5</t>
  </si>
  <si>
    <t>5CB363504DCC888C54F90492C343B20159EC47</t>
  </si>
  <si>
    <t>5C6CB3A34E9582D21A8B04388F05415CB363504DCC888C54F90492C343B20159EC47</t>
  </si>
  <si>
    <t>내장공</t>
  </si>
  <si>
    <t>노임 19</t>
  </si>
  <si>
    <t>5CB363504DCC888C54F90492C343B20159EF02</t>
  </si>
  <si>
    <t>5C6CB3A34E9582D21A8B04388F05415CB363504DCC888C54F90492C343B20159EF02</t>
  </si>
  <si>
    <t>5C6CB3A34E9582D21A8B04388F05415CB363504DCC888C54F90492C343B20159EE7F</t>
  </si>
  <si>
    <t>DRY-WALL(C-65+ㅁ-60*40)  방화GB12.5t 2겹 양면 + MW50t  M2     ( 호표 21 )</t>
  </si>
  <si>
    <t>5C6CB3A34E9582D21A8B04388F05435B47A30042CC8ABF80F504810AF5724BE9C62C</t>
  </si>
  <si>
    <t>5C6CB3A34E9582D21A8B04388F05435B47A30042CC8ABCCB2B04BDF4CD961CDFAA44</t>
  </si>
  <si>
    <t>5C6CB3A34E9582D21A8B04388F05435B47A30042CC8ABCCB2B04BDF4CD961CDFAA45</t>
  </si>
  <si>
    <t>5C6CB3A34E9582D21A8B04388F05435B47A30042CC8ABCCB2B04BDF4CD961CDE8B84</t>
  </si>
  <si>
    <t>일반구조용각형강관</t>
  </si>
  <si>
    <t>일반구조용각형강관, 각형강관, 60*40*2.3mm</t>
  </si>
  <si>
    <t>자재 130</t>
  </si>
  <si>
    <t>5B35431F41C8849F8E6C04E1138C3B1383F397</t>
  </si>
  <si>
    <t>5C6CB3A34E9582D21A8B04388F05435B35431F41C8849F8E6C04E1138C3B1383F397</t>
  </si>
  <si>
    <t>5C6CB3A34E9582D21A8B04388F05435B47B3294E7881753EC5044EF698FB26DC803E</t>
  </si>
  <si>
    <t>5C6CB3A34E9582D21A8B04388F05435B47B3294E7881753EC5044EF698FB26DC8038</t>
  </si>
  <si>
    <t>5C6CB3A34E9582D21A8B04388F05435B47B3294E7881753EC5044EF698FB26DC803A</t>
  </si>
  <si>
    <t>5C6CB3A34E9582D21A8B04388F05435B47A30042EF89594EB50475C7D31A8A4E2FA1</t>
  </si>
  <si>
    <t>5C6CB3A34E9582D21A8B04388F05435B47A30042858147BE5A04461593D8BFFF3A16</t>
  </si>
  <si>
    <t>5C6CB3A34E9582D21A8B04388F05435B47B32A488E846141D104836567486D76235A</t>
  </si>
  <si>
    <t>5C6CB3A34E9582D21A8B04388F05435CB363504DCC888C54F90492C343B20159EC47</t>
  </si>
  <si>
    <t>5C6CB3A34E9582D21A8B04388F05435CB363504DCC888C54F90492C343B20159EF02</t>
  </si>
  <si>
    <t>5C6CB3A34E9582D21A8B04388F05435CB363504DCC888C54F90492C343B20159EE7F</t>
  </si>
  <si>
    <t>DRY-WALL(C-65+ㅁ-60*40)  방화방수GB12.5t 2겹+합판9t 일면 + MW50t  M2     ( 호표 22 )</t>
  </si>
  <si>
    <t>석고보드, 평보드, 방화방수, 12.5*900*1800mm(㎡)</t>
  </si>
  <si>
    <t>자재 47</t>
  </si>
  <si>
    <t>5B47A30042CC8ABF80F504810AF5724BE9C24D</t>
  </si>
  <si>
    <t>5C6CB3A34E9582D21A8B04388F05475B47A30042CC8ABF80F504810AF5724BE9C24D</t>
  </si>
  <si>
    <t>보통합판, 1급, 9.0*1220*2440mm</t>
  </si>
  <si>
    <t>자재 9</t>
  </si>
  <si>
    <t>5B62938544B18901414B0479A62F4461246979</t>
  </si>
  <si>
    <t>5C6CB3A34E9582D21A8B04388F05475B62938544B18901414B0479A62F4461246979</t>
  </si>
  <si>
    <t>5C6CB3A34E9582D21A8B04388F05475B47A30042CC8ABCCB2B04BDF4CD961CDFAA44</t>
  </si>
  <si>
    <t>5C6CB3A34E9582D21A8B04388F05475B47A30042CC8ABCCB2B04BDF4CD961CDFAA45</t>
  </si>
  <si>
    <t>5C6CB3A34E9582D21A8B04388F05475B47A30042CC8ABCCB2B04BDF4CD961CDE8B84</t>
  </si>
  <si>
    <t>5C6CB3A34E9582D21A8B04388F05475B35431F41C8849F8E6C04E1138C3B1383F397</t>
  </si>
  <si>
    <t>5C6CB3A34E9582D21A8B04388F05475B47B3294E7881753EC5044EF698FB26DC803E</t>
  </si>
  <si>
    <t>5C6CB3A34E9582D21A8B04388F05475B47B3294E7881753EC5044EF698FB26DC8038</t>
  </si>
  <si>
    <t>5C6CB3A34E9582D21A8B04388F05475B47B3294E7881753EC5044EF698FB26DC803A</t>
  </si>
  <si>
    <t>5C6CB3A34E9582D21A8B04388F05475B47A30042EF89594EB50475C7D31A8A4E2FA1</t>
  </si>
  <si>
    <t>5C6CB3A34E9582D21A8B04388F05475B47A30042858147BE5A04461593D8BFFF3A16</t>
  </si>
  <si>
    <t>5C6CB3A34E9582D21A8B04388F05475B47B32A488E846141D104836567486D76235A</t>
  </si>
  <si>
    <t>5C6CB3A34E9582D21A8B04388F05475CB363504DCC888C54F90492C343B20159EC47</t>
  </si>
  <si>
    <t>5C6CB3A34E9582D21A8B04388F05475CB363504DCC888C54F90492C343B20159EF02</t>
  </si>
  <si>
    <t>5C6CB3A34E9582D21A8B04388F05475CB363504DCC888C54F90492C343B20159EE7F</t>
  </si>
  <si>
    <t>DRY-WALL(C-65)  방화GB12.5t 2겹 양면  M2     ( 호표 23 )</t>
  </si>
  <si>
    <t>5C6CB3A34E9582D21A8B04388F066A5B47A30042CC8ABF80F504810AF5724BE9C62C</t>
  </si>
  <si>
    <t>5C6CB3A34E9582D21A8B04388F066A5B47A30042CC8ABCCB2B04BDF4CD961CDFAA44</t>
  </si>
  <si>
    <t>5C6CB3A34E9582D21A8B04388F066A5B47A30042CC8ABCCB2B04BDF4CD961CDFAA45</t>
  </si>
  <si>
    <t>5C6CB3A34E9582D21A8B04388F066A5B47A30042CC8ABCCB2B04BDF4CD961CDE8B84</t>
  </si>
  <si>
    <t>5C6CB3A34E9582D21A8B04388F066A5B47B3294E7881753EC5044EF698FB26DC803E</t>
  </si>
  <si>
    <t>5C6CB3A34E9582D21A8B04388F066A5B47B3294E7881753EC5044EF698FB26DC8038</t>
  </si>
  <si>
    <t>5C6CB3A34E9582D21A8B04388F066A5B47B3294E7881753EC5044EF698FB26DC803A</t>
  </si>
  <si>
    <t>5C6CB3A34E9582D21A8B04388F066A5B47A30042858147BE5A04461593D8BFFF3A16</t>
  </si>
  <si>
    <t>5C6CB3A34E9582D21A8B04388F066A5B47B32A488E846141D104836567486D76235A</t>
  </si>
  <si>
    <t>5C6CB3A34E9582D21A8B04388F066A5CB363504DCC888C54F90492C343B20159EC47</t>
  </si>
  <si>
    <t>5C6CB3A34E9582D21A8B04388F066A5CB363504DCC888C54F90492C343B20159EF02</t>
  </si>
  <si>
    <t>DRY-WALL(C-65)  방화GB12.5t 2겹 일면  M2     ( 호표 24 )</t>
  </si>
  <si>
    <t>5C6CB3A34E9582D21A8B04388F066E5B47A30042CC8ABF80F504810AF5724BE9C62C</t>
  </si>
  <si>
    <t>5C6CB3A34E9582D21A8B04388F066E5B47A30042CC8ABCCB2B04BDF4CD961CDFAA44</t>
  </si>
  <si>
    <t>5C6CB3A34E9582D21A8B04388F066E5B47A30042CC8ABCCB2B04BDF4CD961CDFAA45</t>
  </si>
  <si>
    <t>5C6CB3A34E9582D21A8B04388F066E5B47A30042CC8ABCCB2B04BDF4CD961CDE8B84</t>
  </si>
  <si>
    <t>5C6CB3A34E9582D21A8B04388F066E5B47B3294E7881753EC5044EF698FB26DC803E</t>
  </si>
  <si>
    <t>5C6CB3A34E9582D21A8B04388F066E5B47B3294E7881753EC5044EF698FB26DC8038</t>
  </si>
  <si>
    <t>5C6CB3A34E9582D21A8B04388F066E5B47B3294E7881753EC5044EF698FB26DC803A</t>
  </si>
  <si>
    <t>5C6CB3A34E9582D21A8B04388F066E5B47A30042858147BE5A04461593D8BFFF3A16</t>
  </si>
  <si>
    <t>5C6CB3A34E9582D21A8B04388F066E5B47B32A488E846141D104836567486D76235A</t>
  </si>
  <si>
    <t>5C6CB3A34E9582D21A8B04388F066E5CB363504DCC888C54F90492C343B20159EC47</t>
  </si>
  <si>
    <t>5C6CB3A34E9582D21A8B04388F066E5CB363504DCC888C54F90492C343B20159EF02</t>
  </si>
  <si>
    <t>DRY-WALL(C-65)  흡음보드+부직포 + MW50t  M2     ( 호표 25 )</t>
  </si>
  <si>
    <t>흡음보드</t>
  </si>
  <si>
    <t>노블,592*1200</t>
  </si>
  <si>
    <t>자재 48</t>
  </si>
  <si>
    <t>5B47A30042CC8ABCCB2D046FCADE7F58F67CE3</t>
  </si>
  <si>
    <t>5C6CB3A34E9582D21A8B04388F06605B47A30042CC8ABCCB2D046FCADE7F58F67CE3</t>
  </si>
  <si>
    <t>5C6CB3A34E9582D21A8B04388F06605B47A30042CC8ABCCB2B04BDF4CD961CDFAA44</t>
  </si>
  <si>
    <t>5C6CB3A34E9582D21A8B04388F06605B47A30042CC8ABCCB2B04BDF4CD961CDFAA45</t>
  </si>
  <si>
    <t>5C6CB3A34E9582D21A8B04388F06605B47A30042CC8ABCCB2B04BDF4CD961CDE8B84</t>
  </si>
  <si>
    <t>5C6CB3A34E9582D21A8B04388F06605B47B3294E7881753EC5044EF698FB26DC803E</t>
  </si>
  <si>
    <t>5C6CB3A34E9582D21A8B04388F06605B47B3294E7881753EC5044EF698FB26DC8038</t>
  </si>
  <si>
    <t>5C6CB3A34E9582D21A8B04388F06605B47B3294E7881753EC5044EF698FB26DC803A</t>
  </si>
  <si>
    <t>5C6CB3A34E9582D21A8B04388F06605B47A30042EF89594EB50475C7D31A8A4E2FA1</t>
  </si>
  <si>
    <t>5C6CB3A34E9582D21A8B04388F06605B47A30042858147BE5A04461593D8BFFF3A16</t>
  </si>
  <si>
    <t>5C6CB3A34E9582D21A8B04388F06605B47B32A488E846141D104836567486D76235A</t>
  </si>
  <si>
    <t>5C6CB3A34E9582D21A8B04388F06605CB363504DCC888C54F90492C343B20159EC47</t>
  </si>
  <si>
    <t>5C6CB3A34E9582D21A8B04388F06605CB363504DCC888C54F90492C343B20159EF02</t>
  </si>
  <si>
    <t>5C6CB3A34E9582D21A8B04388F06605CB363504DCC888C54F90492C343B20159EE7F</t>
  </si>
  <si>
    <t>DRY-WALL(각재30*30)  방화GB12.5t 2겹 일면 + MW30t  M2     ( 호표 26 )</t>
  </si>
  <si>
    <t>5C6CB3A34E9582D21A8B04388F070F5B47A30042CC8ABF80F504810AF5724BE9C62C</t>
  </si>
  <si>
    <t>벽체 틀</t>
  </si>
  <si>
    <t>30*30, @450*600</t>
  </si>
  <si>
    <t>호표 111</t>
  </si>
  <si>
    <t>5C6CD3EC41DC8E59EDBF04D1779AFA</t>
  </si>
  <si>
    <t>5C6CB3A34E9582D21A8B04388F070F5C6CD3EC41DC8E59EDBF04D1779AFA</t>
  </si>
  <si>
    <t>5C6CB3A34E9582D21A8B04388F070F5B47A30042CC8ABCCB2B04BDF4CD961CDE8B84</t>
  </si>
  <si>
    <t>5C6CB3A34E9582D21A8B04388F070F5B47B3294E7881753EC5044EF698FB26DC803E</t>
  </si>
  <si>
    <t>5C6CB3A34E9582D21A8B04388F070F5B47B3294E7881753EC5044EF698FB26DC8038</t>
  </si>
  <si>
    <t>5C6CB3A34E9582D21A8B04388F070F5B47B3294E7881753EC5044EF698FB26DC803A</t>
  </si>
  <si>
    <t>5C6CB3A34E9582D21A8B04388F070F5B47A30042EF89594EB50475C7D31A8A4E2FA1</t>
  </si>
  <si>
    <t>5C6CB3A34E9582D21A8B04388F070F5B47A30042858147BE5A04461593D8BFFF3A16</t>
  </si>
  <si>
    <t>5C6CB3A34E9582D21A8B04388F070F5B47B32A488E846141D104836567486D76235A</t>
  </si>
  <si>
    <t>5C6CB3A34E9582D21A8B04388F070F5CB363504DCC888C54F90492C343B20159EF02</t>
  </si>
  <si>
    <t>5C6CB3A34E9582D21A8B04388F070F5CB363504DCC888C54F90492C343B20159EE7F</t>
  </si>
  <si>
    <t>DRY-WALL(각재30*30)  방화GB12.5t 2겹 일면  M2     ( 호표 27 )</t>
  </si>
  <si>
    <t>5C6CB3A34E9582D21A8B04388F070D5B47A30042CC8ABF80F504810AF5724BE9C62C</t>
  </si>
  <si>
    <t>5C6CB3A34E9582D21A8B04388F070D5C6CD3EC41DC8E59EDBF04D1779AFA</t>
  </si>
  <si>
    <t>5C6CB3A34E9582D21A8B04388F070D5B47A30042CC8ABCCB2B04BDF4CD961CDE8B84</t>
  </si>
  <si>
    <t>5C6CB3A34E9582D21A8B04388F070D5B47B3294E7881753EC5044EF698FB26DC803E</t>
  </si>
  <si>
    <t>5C6CB3A34E9582D21A8B04388F070D5B47B3294E7881753EC5044EF698FB26DC8038</t>
  </si>
  <si>
    <t>5C6CB3A34E9582D21A8B04388F070D5B47B3294E7881753EC5044EF698FB26DC803A</t>
  </si>
  <si>
    <t>5C6CB3A34E9582D21A8B04388F070D5B47A30042858147BE5A04461593D8BFFF3A16</t>
  </si>
  <si>
    <t>5C6CB3A34E9582D21A8B04388F070D5B47B32A488E846141D104836567486D76235A</t>
  </si>
  <si>
    <t>5C6CB3A34E9582D21A8B04388F070D5CB363504DCC888C54F90492C343B20159EF02</t>
  </si>
  <si>
    <t>DRY-WALL(각재30*30 TRUSS W:58mm)  방화GB12.5t 2겹 일면  M2     ( 호표 28 )</t>
  </si>
  <si>
    <t>5C6CB3A34E9582D21A8B04388F070B5B47A30042CC8ABF80F504810AF5724BE9C62C</t>
  </si>
  <si>
    <t>5C6CB3A34E9582D21A8B04388F070B5C6CD3EC41DC8E59EDBF04D1779AFA</t>
  </si>
  <si>
    <t>5C6CB3A34E9582D21A8B04388F070B5B47A30042CC8ABCCB2B04BDF4CD961CDE8B84</t>
  </si>
  <si>
    <t>5C6CB3A34E9582D21A8B04388F070B5B47B3294E7881753EC5044EF698FB26DC803E</t>
  </si>
  <si>
    <t>5C6CB3A34E9582D21A8B04388F070B5B47B3294E7881753EC5044EF698FB26DC8038</t>
  </si>
  <si>
    <t>5C6CB3A34E9582D21A8B04388F070B5B47B3294E7881753EC5044EF698FB26DC803A</t>
  </si>
  <si>
    <t>5C6CB3A34E9582D21A8B04388F070B5B47A30042858147BE5A04461593D8BFFF3A16</t>
  </si>
  <si>
    <t>5C6CB3A34E9582D21A8B04388F070B5B47B32A488E846141D104836567486D76235A</t>
  </si>
  <si>
    <t>5C6CB3A34E9582D21A8B04388F070B5CB363504DCC888C54F90492C343B20159EF02</t>
  </si>
  <si>
    <t>아트월  18m MDF화이트포리(무광)마감 + 각재30*30(TRUSS W:52mm)  M2     ( 호표 29 )</t>
  </si>
  <si>
    <t>20*30, @450*600</t>
  </si>
  <si>
    <t>호표 113</t>
  </si>
  <si>
    <t>5C6CD3EC41DC8E59EE4604A3D62BD9</t>
  </si>
  <si>
    <t>5C6CB3A34E9582D21BF704146FA1115C6CD3EC41DC8E59EE4604A3D62BD9</t>
  </si>
  <si>
    <t>벽, 하이그로시패널</t>
  </si>
  <si>
    <t>20t</t>
  </si>
  <si>
    <t>호표 114</t>
  </si>
  <si>
    <t>5C6CB3A34EC285AF4A3B04E474481C</t>
  </si>
  <si>
    <t>5C6CB3A34E9582D21BF704146FA1115C6CB3A34EC285AF4A3B04E474481C</t>
  </si>
  <si>
    <t>흡음보드설치/WB-01  592*1200/에코스텍 흡음판넬-Noble_Rhythm-white  M2     ( 호표 30 )</t>
  </si>
  <si>
    <t>5C6CB3AD4D208F01040104DD9772845B47A30042CC8ABCCB2D046FCADE7F58F67CE3</t>
  </si>
  <si>
    <t>내열성플라스틱</t>
  </si>
  <si>
    <t>내열성플라스틱, 조이너,PVC 50t</t>
  </si>
  <si>
    <t>자재 17</t>
  </si>
  <si>
    <t>5B62B3B04F0A8AB1E4480483ACD370091504AF</t>
  </si>
  <si>
    <t>5C6CB3AD4D208F01040104DD9772845B62B3B04F0A8AB1E4480483ACD370091504AF</t>
  </si>
  <si>
    <t>초산비닐계접착제</t>
  </si>
  <si>
    <t>초산비닐계접착제, 스치로폴, 암면</t>
  </si>
  <si>
    <t>자재 113</t>
  </si>
  <si>
    <t>5B47B32A488E846141D504796C2E6E0988C5E1</t>
  </si>
  <si>
    <t>5C6CB3AD4D208F01040104DD9772845B47B32A488E846141D504796C2E6E0988C5E1</t>
  </si>
  <si>
    <t>흡음판 설치비</t>
  </si>
  <si>
    <t>호표 115</t>
  </si>
  <si>
    <t>5C6CB3AD4D1686E84B6F04D90D3A3C</t>
  </si>
  <si>
    <t>5C6CB3AD4D208F01040104DD9772845C6CB3AD4D1686E84B6F04D90D3A3C</t>
  </si>
  <si>
    <t>수밀코킹(실리콘)  삼각, 10mm, 창호주위  M  건축 12-3-1   ( 호표 31 )</t>
  </si>
  <si>
    <t>건축 12-3-1</t>
  </si>
  <si>
    <t>실링재</t>
  </si>
  <si>
    <t>실링재, 실리콘, 비초산, 유리용, 창호주위</t>
  </si>
  <si>
    <t>자재 125</t>
  </si>
  <si>
    <t>5B47B32A48988ACCB6D804789FAFF2D2639164</t>
  </si>
  <si>
    <t>5C6CC3814C98858C31AF0465E905A55B47B32A48988ACCB6D804789FAFF2D2639164</t>
  </si>
  <si>
    <t>수밀코킹(시공비)</t>
  </si>
  <si>
    <t>호표 116</t>
  </si>
  <si>
    <t>5C6CC3814CAA8E47CABE04528EA7B1</t>
  </si>
  <si>
    <t>5C6CC3814C98858C31AF0465E905A55C6CC3814CAA8E47CABE04528EA7B1</t>
  </si>
  <si>
    <t>앵글코너가드  L-15*15*2t. 도장 포함  M     ( 호표 32 )</t>
  </si>
  <si>
    <t>ㄱ형강</t>
  </si>
  <si>
    <t>ㄱ형강, STS304, 15*15*2mm</t>
  </si>
  <si>
    <t>자재 26</t>
  </si>
  <si>
    <t>5B47A30042A18C1A8A320413ADCBE8F36E1466</t>
  </si>
  <si>
    <t>5C6C33E04F4B818E2B2204FF558CDE5B47A30042A18C1A8A320413ADCBE8F36E1466</t>
  </si>
  <si>
    <t>일반봉강</t>
  </si>
  <si>
    <t>일반봉강, SS400, ∮9mm</t>
  </si>
  <si>
    <t>자재 28</t>
  </si>
  <si>
    <t>5B47A30042A18C19E45604C090724FFB60ABA1</t>
  </si>
  <si>
    <t>5C6C33E04F4B818E2B2204FF558CDE5B47A30042A18C19E45604C090724FFB60ABA1</t>
  </si>
  <si>
    <t>잡철물제작설치(스테인리스)</t>
  </si>
  <si>
    <t>간단</t>
  </si>
  <si>
    <t>호표 117</t>
  </si>
  <si>
    <t>5C6CE3D84DB28323D974043D522F63</t>
  </si>
  <si>
    <t>5C6C33E04F4B818E2B2204FF558CDE5C6CE3D84DB28323D974043D522F63</t>
  </si>
  <si>
    <t>철강설</t>
  </si>
  <si>
    <t>철강설, 스텐레스, 작업설부산물</t>
  </si>
  <si>
    <t>자재 14</t>
  </si>
  <si>
    <t>5B62938544078076E24504559FB1F5E24C2FB3</t>
  </si>
  <si>
    <t>5C6C33E04F4B818E2B2204FF558CDE5B62938544078076E24504559FB1F5E24C2FB3</t>
  </si>
  <si>
    <t>와이어메시 바닥깔기  #8-150*150  M2  건축 14-3-2   ( 호표 33 )</t>
  </si>
  <si>
    <t>건축 14-3-2</t>
  </si>
  <si>
    <t>용접철망</t>
  </si>
  <si>
    <t>용접철망, 와이어메시, #8-150*150</t>
  </si>
  <si>
    <t>자재 40</t>
  </si>
  <si>
    <t>5B47A30042B285378922040C5A146D2FD89461</t>
  </si>
  <si>
    <t>5C6CE3D14AB48D68E6310448EB8C485B47A30042B285378922040C5A146D2FD89461</t>
  </si>
  <si>
    <t>잡재료</t>
  </si>
  <si>
    <t>주재료비의 3%</t>
  </si>
  <si>
    <t>5C6CE3D14AB48D68E6310448EB8C485D7873D348F98DA1C65104F038BE001</t>
  </si>
  <si>
    <t>와이어메시 바닥깔기 - 노무비</t>
  </si>
  <si>
    <t>1800*1800 기준</t>
  </si>
  <si>
    <t>호표 121</t>
  </si>
  <si>
    <t>5C6CE3D14AB48D68E6310448EB8A9B</t>
  </si>
  <si>
    <t>5C6CE3D14AB48D68E6310448EB8C485C6CE3D14AB48D68E6310448EB8A9B</t>
  </si>
  <si>
    <t>경량철골천정틀  M-BAR, H:1m미만. 인써트 유  M2     ( 호표 34 )</t>
  </si>
  <si>
    <t>인서트</t>
  </si>
  <si>
    <t>인서트, 주물, ∮6mm</t>
  </si>
  <si>
    <t>자재 110</t>
  </si>
  <si>
    <t>5B47B3294E78817D748504C773235DE1960406</t>
  </si>
  <si>
    <t>5C6CE3DC4B4C865F76E804BC2AF2CC5B47B3294E78817D748504C773235DE1960406</t>
  </si>
  <si>
    <t>경량철골천장틀</t>
  </si>
  <si>
    <t>경량철골천장틀, 달대볼트, 상6*1000mm</t>
  </si>
  <si>
    <t>자재 51</t>
  </si>
  <si>
    <t>5B47A30042CC8ABCCB2B04BDF4CD961CDE8677</t>
  </si>
  <si>
    <t>5C6CE3DC4B4C865F76E804BC2AF2CC5B47A30042CC8ABCCB2B04BDF4CD961CDE8677</t>
  </si>
  <si>
    <t>경량철골천장틀, 캐링찬넬, 38*12*1.2mm</t>
  </si>
  <si>
    <t>자재 52</t>
  </si>
  <si>
    <t>5B47A30042CC8ABCCB2B04BDF4CD961CDE8569</t>
  </si>
  <si>
    <t>5C6CE3DC4B4C865F76E804BC2AF2CC5B47A30042CC8ABCCB2B04BDF4CD961CDE8569</t>
  </si>
  <si>
    <t>경량철골천장틀, 마이너찬넬, 19*10*1.2mm</t>
  </si>
  <si>
    <t>자재 53</t>
  </si>
  <si>
    <t>5B47A30042CC8ABCCB2B04BDF4CD961CDE8568</t>
  </si>
  <si>
    <t>5C6CE3DC4B4C865F76E804BC2AF2CC5B47A30042CC8ABCCB2B04BDF4CD961CDE8568</t>
  </si>
  <si>
    <t>경량철골천장틀, 행가및핀, 110*23*18*2.3mm</t>
  </si>
  <si>
    <t>자재 54</t>
  </si>
  <si>
    <t>5B47A30042CC8ABCCB2B04BDF4CD961CDE856B</t>
  </si>
  <si>
    <t>5C6CE3DC4B4C865F76E804BC2AF2CC5B47A30042CC8ABCCB2B04BDF4CD961CDE856B</t>
  </si>
  <si>
    <t>경량철골천장틀, 찬넬크립, 37*30*10*1.2mm</t>
  </si>
  <si>
    <t>자재 55</t>
  </si>
  <si>
    <t>5B47A30042CC8ABCCB2B04BDF4CD961CDE856A</t>
  </si>
  <si>
    <t>5C6CE3DC4B4C865F76E804BC2AF2CC5B47A30042CC8ABCCB2B04BDF4CD961CDE856A</t>
  </si>
  <si>
    <t>경량철골천장틀, 캐링조인트, 90*40*13*0.5mm</t>
  </si>
  <si>
    <t>자재 56</t>
  </si>
  <si>
    <t>5B47A30042CC8ABCCB2B04BDF4CD961CDE856D</t>
  </si>
  <si>
    <t>5C6CE3DC4B4C865F76E804BC2AF2CC5B47A30042CC8ABCCB2B04BDF4CD961CDE856D</t>
  </si>
  <si>
    <t>경량철골천장틀, M-BAR더블, 50*19*0.5mm</t>
  </si>
  <si>
    <t>자재 49</t>
  </si>
  <si>
    <t>5B47A30042CC8ABCCB2B04BDF4CD961CDE818A</t>
  </si>
  <si>
    <t>5C6CE3DC4B4C865F76E804BC2AF2CC5B47A30042CC8ABCCB2B04BDF4CD961CDE818A</t>
  </si>
  <si>
    <t>경량철골천장틀, BAR크립, 더블</t>
  </si>
  <si>
    <t>자재 57</t>
  </si>
  <si>
    <t>5B47A30042CC8ABCCB2B04BDF4CD961CDE856C</t>
  </si>
  <si>
    <t>5C6CE3DC4B4C865F76E804BC2AF2CC5B47A30042CC8ABCCB2B04BDF4CD961CDE856C</t>
  </si>
  <si>
    <t>경량철골천장틀, BAR조인트, 더블</t>
  </si>
  <si>
    <t>자재 58</t>
  </si>
  <si>
    <t>5B47A30042CC8ABCCB2B04BDF4CD961CDE856E</t>
  </si>
  <si>
    <t>5C6CE3DC4B4C865F76E804BC2AF2CC5B47A30042CC8ABCCB2B04BDF4CD961CDE856E</t>
  </si>
  <si>
    <t>경량 천장 철골틀 - 노무비</t>
  </si>
  <si>
    <t>호표 122</t>
  </si>
  <si>
    <t>5C6CE3DC4B4C865E6FF604E4D8C33C</t>
  </si>
  <si>
    <t>5C6CE3DC4B4C865F76E804BC2AF2CC5C6CE3DC4B4C865E6FF604E4D8C33C</t>
  </si>
  <si>
    <t>경량철골천정틀  T-BAR, H:1m미만. 인써트 유  M2     ( 호표 35 )</t>
  </si>
  <si>
    <t>5C6CE3DC4B4C865F76E804BC2B99B65B47B3294E78817D748504C773235DE1960406</t>
  </si>
  <si>
    <t>5C6CE3DC4B4C865F76E804BC2B99B65B47A30042CC8ABCCB2B04BDF4CD961CDE8677</t>
  </si>
  <si>
    <t>5C6CE3DC4B4C865F76E804BC2B99B65B47A30042CC8ABCCB2B04BDF4CD961CDE8569</t>
  </si>
  <si>
    <t>5C6CE3DC4B4C865F76E804BC2B99B65B47A30042CC8ABCCB2B04BDF4CD961CDE8568</t>
  </si>
  <si>
    <t>5C6CE3DC4B4C865F76E804BC2B99B65B47A30042CC8ABCCB2B04BDF4CD961CDE856B</t>
  </si>
  <si>
    <t>5C6CE3DC4B4C865F76E804BC2B99B65B47A30042CC8ABCCB2B04BDF4CD961CDE856A</t>
  </si>
  <si>
    <t>5C6CE3DC4B4C865F76E804BC2B99B65B47A30042CC8ABCCB2B04BDF4CD961CDE856D</t>
  </si>
  <si>
    <t>경량철골천장틀, T-BAR, STEEL, 25*38*0.4mm</t>
  </si>
  <si>
    <t>자재 50</t>
  </si>
  <si>
    <t>5B47A30042CC8ABCCB2B04BDF4CD961CDE80E6</t>
  </si>
  <si>
    <t>5C6CE3DC4B4C865F76E804BC2B99B65B47A30042CC8ABCCB2B04BDF4CD961CDE80E6</t>
  </si>
  <si>
    <t>5C6CE3DC4B4C865F76E804BC2B99B65B47A30042CC8ABCCB2B04BDF4CD961CDE856C</t>
  </si>
  <si>
    <t>경량철골천장틀, 연결철물</t>
  </si>
  <si>
    <t>자재 59</t>
  </si>
  <si>
    <t>5B47A30042CC8ABCCB2B04BDF4CD961CDE8441</t>
  </si>
  <si>
    <t>5C6CE3DC4B4C865F76E804BC2B99B65B47A30042CC8ABCCB2B04BDF4CD961CDE8441</t>
  </si>
  <si>
    <t>경량철골천장틀, 홀드다운크립</t>
  </si>
  <si>
    <t>자재 60</t>
  </si>
  <si>
    <t>5B47A30042CC8ABCCB2B04BDF4CD961CDE8446</t>
  </si>
  <si>
    <t>5C6CE3DC4B4C865F76E804BC2B99B65B47A30042CC8ABCCB2B04BDF4CD961CDE8446</t>
  </si>
  <si>
    <t>5C6CE3DC4B4C865F76E804BC2B99B65C6CE3DC4B4C865E6FF604E4D8C33C</t>
  </si>
  <si>
    <t>천장 점검구 설치  AL 백색, 600*600mm  개소  건축 14-9   ( 호표 36 )</t>
  </si>
  <si>
    <t>건축 14-9</t>
  </si>
  <si>
    <t>점검구</t>
  </si>
  <si>
    <t>AL(백색), 600*600mm</t>
  </si>
  <si>
    <t>자재 77</t>
  </si>
  <si>
    <t>5B47A30042DD808042D204B2ACE792029EA2E5</t>
  </si>
  <si>
    <t>5C6CE3DC4B338FCDE77404D7F062365B47A30042DD808042D204B2ACE792029EA2E5</t>
  </si>
  <si>
    <t>5C6CE3DC4B338FCDE77404D7F062365D7873D348F98DA1C65104F038BE001</t>
  </si>
  <si>
    <t>5C6CE3DC4B338FCDE77404D7F062365CB363504DCC888C54F90492C343B20159EF02</t>
  </si>
  <si>
    <t>5C6CE3DC4B338FCDE77404D7F062365CB363504DCC888C54F90492C343B20159EC4C</t>
  </si>
  <si>
    <t>공구손료</t>
  </si>
  <si>
    <t>인력품의 3%</t>
  </si>
  <si>
    <t>5D7873D348F98DA1C65104F038BD002</t>
  </si>
  <si>
    <t>5C6CE3DC4B338FCDE77404D7F062365D7873D348F98DA1C65104F038BD002</t>
  </si>
  <si>
    <t>스테인리스재료분리대  바닥, W45*H20*1.5t  M     ( 호표 37 )</t>
  </si>
  <si>
    <t>스테인리스강판</t>
  </si>
  <si>
    <t>스테인리스강판, STS304, 1.5mm</t>
  </si>
  <si>
    <t>자재 33</t>
  </si>
  <si>
    <t>5B47A30042A18FD646AA043CC0FA9544F90629</t>
  </si>
  <si>
    <t>5C6CB3A744908151F6160478FA118C5B47A30042A18FD646AA043CC0FA9544F90629</t>
  </si>
  <si>
    <t>일반구조용압연강판</t>
  </si>
  <si>
    <t>일반구조용압연강판, 2.3mm</t>
  </si>
  <si>
    <t>자재 31</t>
  </si>
  <si>
    <t>5B47A30042A18FD646AB04C7CC0B4A7A622DD9</t>
  </si>
  <si>
    <t>5C6CB3A744908151F6160478FA118C5B47A30042A18FD646AB04C7CC0B4A7A622DD9</t>
  </si>
  <si>
    <t>일반구조용압연강판, 1.6mm</t>
  </si>
  <si>
    <t>자재 30</t>
  </si>
  <si>
    <t>5B47A30042A18FD646AB04C7CC0B4A7A622DDE</t>
  </si>
  <si>
    <t>5C6CB3A744908151F6160478FA118C5B47A30042A18FD646AB04C7CC0B4A7A622DDE</t>
  </si>
  <si>
    <t>잡철물제작설치(스테인리스)-강판 가공시</t>
  </si>
  <si>
    <t>호표 123</t>
  </si>
  <si>
    <t>5C6CE3D84DB283212FB60468DDA791</t>
  </si>
  <si>
    <t>5C6CB3A744908151F6160478FA118C5C6CE3D84DB283212FB60468DDA791</t>
  </si>
  <si>
    <t>잡철물제작설치(철재) -강판 가공시</t>
  </si>
  <si>
    <t>호표 124</t>
  </si>
  <si>
    <t>5C6CE3D84DB2832236A904C69A9CA1</t>
  </si>
  <si>
    <t>5C6CB3A744908151F6160478FA118C5C6CE3D84DB2832236A904C69A9CA1</t>
  </si>
  <si>
    <t>5C6CB3A744908151F6160478FA118C5B62938544078076E24504559FB1F5E24C2FB3</t>
  </si>
  <si>
    <t>철강설, 고철, 작업설부산물</t>
  </si>
  <si>
    <t>자재 13</t>
  </si>
  <si>
    <t>5B62938544078076E24504559FB1F5E24C2EA9</t>
  </si>
  <si>
    <t>5C6CB3A744908151F6160478FA118C5B62938544078076E24504559FB1F5E24C2EA9</t>
  </si>
  <si>
    <t>스테인리스무대마구리  H:150  M     ( 호표 38 )</t>
  </si>
  <si>
    <t>스테인리스강판, STS304, 1.2mm</t>
  </si>
  <si>
    <t>자재 32</t>
  </si>
  <si>
    <t>5B47A30042A18FD646AA043CC0FA9544F90628</t>
  </si>
  <si>
    <t>5C6CB3A744908151F6160478FA13BA5B47A30042A18FD646AA043CC0FA9544F90628</t>
  </si>
  <si>
    <t>5C6CB3A744908151F6160478FA13BA5B47A30042A18FD646AB04C7CC0B4A7A622DD9</t>
  </si>
  <si>
    <t>5C6CB3A744908151F6160478FA13BA5B47A30042A18FD646AB04C7CC0B4A7A622DDE</t>
  </si>
  <si>
    <t>5C6CB3A744908151F6160478FA13BA5C6CE3D84DB283212FB60468DDA791</t>
  </si>
  <si>
    <t>5C6CB3A744908151F6160478FA13BA5C6CE3D84DB2832236A904C69A9CA1</t>
  </si>
  <si>
    <t>5C6CB3A744908151F6160478FA13BA5B62938544078076E24504559FB1F5E24C2FB3</t>
  </si>
  <si>
    <t>5C6CB3A744908151F6160478FA13BA5B62938544078076E24504559FB1F5E24C2EA9</t>
  </si>
  <si>
    <t>스테인리스재료분리대  천정, W45*H20*1.5t  M     ( 호표 39 )</t>
  </si>
  <si>
    <t>5C6CB3A744908151F08E04D3D34E965B47A30042A18FD646AA043CC0FA9544F90629</t>
  </si>
  <si>
    <t>5C6CB3A744908151F08E04D3D34E965B47A30042A18FD646AB04C7CC0B4A7A622DD9</t>
  </si>
  <si>
    <t>5C6CB3A744908151F08E04D3D34E965B47A30042A18FD646AB04C7CC0B4A7A622DDE</t>
  </si>
  <si>
    <t>5C6CB3A744908151F08E04D3D34E965C6CE3D84DB283212FB60468DDA791</t>
  </si>
  <si>
    <t>5C6CB3A744908151F08E04D3D34E965C6CE3D84DB2832236A904C69A9CA1</t>
  </si>
  <si>
    <t>5C6CB3A744908151F08E04D3D34E965B62938544078076E24504559FB1F5E24C2FB3</t>
  </si>
  <si>
    <t>5C6CB3A744908151F08E04D3D34E965B62938544078076E24504559FB1F5E24C2EA9</t>
  </si>
  <si>
    <t>스테인레스스틸판넬본드붙임/SSB-01  벽/SUS304  M2     ( 호표 40 )</t>
  </si>
  <si>
    <t>스테인리스강판, STS304, 2.0mm</t>
  </si>
  <si>
    <t>자재 34</t>
  </si>
  <si>
    <t>5B47A30042A18FD646AA043CC0FA9544F9062A</t>
  </si>
  <si>
    <t>5C6CB3A744908151F34004EC05E7245B47A30042A18FD646AA043CC0FA9544F9062A</t>
  </si>
  <si>
    <t>5C6CB3A744908151F34004EC05E7245C6CE3D84DB283212FB60468DDA791</t>
  </si>
  <si>
    <t>5C6CB3A744908151F34004EC05E7245B62938544078076E24504559FB1F5E24C2FB3</t>
  </si>
  <si>
    <t>바닥하지틀설치  H:600, ㅁ-50*50@600  M2     ( 호표 41 )</t>
  </si>
  <si>
    <t>각파이프(설치비포함)</t>
  </si>
  <si>
    <t>50*50*2.3</t>
  </si>
  <si>
    <t>호표 129</t>
  </si>
  <si>
    <t>5C6CB3A1421A8586EEEB04E426D57E</t>
  </si>
  <si>
    <t>5C6CB3A744908151FD4604EDE577F65C6CB3A1421A8586EEEB04E426D57E</t>
  </si>
  <si>
    <t>간접조명박스(ㄱ자형)  210*110*1.6t, STL(도장 유),ㅁ-30*30  M     ( 호표 42 )</t>
  </si>
  <si>
    <t>철재커텐박스 자재</t>
  </si>
  <si>
    <t>1.2t, STL(도장 유)</t>
  </si>
  <si>
    <t>호표 136</t>
  </si>
  <si>
    <t>5C6CB3A846E78F2464FE0467505FB0</t>
  </si>
  <si>
    <t>5C6CB3A846E78F2464FA048DA68F915C6CB3A846E78F2464FE0467505FB0</t>
  </si>
  <si>
    <t>ㄱ형강,25*25*3mm</t>
  </si>
  <si>
    <t>호표 137</t>
  </si>
  <si>
    <t>5C6CB3A846E78F2464FE0467505FB4</t>
  </si>
  <si>
    <t>5C6CB3A846E78F2464FA048DA68F915C6CB3A846E78F2464FE0467505FB4</t>
  </si>
  <si>
    <t>30*20*1.6</t>
  </si>
  <si>
    <t>호표 138</t>
  </si>
  <si>
    <t>5C6CB3A1421A8586EEEB04E426D724</t>
  </si>
  <si>
    <t>5C6CB3A846E78F2464FA048DA68F915C6CB3A1421A8586EEEB04E426D724</t>
  </si>
  <si>
    <t>간접조명박스(ㄱ자형)  30*30, STL(도장 유)  M     ( 호표 43 )</t>
  </si>
  <si>
    <t>5C6CB3A846E78F2464FA048DA68CC55C6CB3A846E78F2464FE0467505FB0</t>
  </si>
  <si>
    <t>5C6CB3A846E78F2464FA048DA68CC55C6CB3A846E78F2464FE0467505FB4</t>
  </si>
  <si>
    <t>AL몰딩설치(W형)  15*15*15*15*1.0mm  M  건축 14-7   ( 호표 44 )</t>
  </si>
  <si>
    <t>건축 14-7</t>
  </si>
  <si>
    <t>경량철골천장틀, 몰딩(알루미늄), W형, 15*15*15*15*1.0mm</t>
  </si>
  <si>
    <t>자재 61</t>
  </si>
  <si>
    <t>5B47A30042CC8ABCCB2B04BDF4CD961CDE8BF4</t>
  </si>
  <si>
    <t>5C6CB3A947718EB08A9004855ED0C45B47A30042CC8ABCCB2B04BDF4CD961CDE8BF4</t>
  </si>
  <si>
    <t>재료비의 5%</t>
  </si>
  <si>
    <t>5C6CB3A947718EB08A9004855ED0C45D7873D348F98DA1C65104F038BE001</t>
  </si>
  <si>
    <t>AL몰딩 설치</t>
  </si>
  <si>
    <t>m</t>
  </si>
  <si>
    <t>자재 139</t>
  </si>
  <si>
    <t>5C6CE3DC4B068B6EAF3B04AD749184</t>
  </si>
  <si>
    <t>5C6CB3A947718EB08A9004855ED0C45C6CE3DC4B068B6EAF3B04AD749184</t>
  </si>
  <si>
    <t>알루미늄천장재설치  루버, 20*80*2t@80 위 시트  M2     ( 호표 45 )</t>
  </si>
  <si>
    <t>자재 143</t>
  </si>
  <si>
    <t>5C39136241908C56B2ED0419508AB65C74102C</t>
  </si>
  <si>
    <t>5C6CB3AD4D208F01040104D938A55F5C39136241908C56B2ED0419508AB65C74102C</t>
  </si>
  <si>
    <t>콘크리트면 정리  벽  M2     ( 호표 46 )</t>
  </si>
  <si>
    <t>견출공</t>
  </si>
  <si>
    <t>노임 11</t>
  </si>
  <si>
    <t>5CB363504DCC888C54F90492C343B20159EE7E</t>
  </si>
  <si>
    <t>5C6C33EB49D480C5EDA70493DBE4825CB363504DCC888C54F90492C343B20159EE7E</t>
  </si>
  <si>
    <t>인력품의 2.5%</t>
  </si>
  <si>
    <t>5C6C33EB49D480C5EDA70493DBE4825D7873D348F98DA1C65104F038BE001</t>
  </si>
  <si>
    <t>AD01[50*150*1.5t,단열바]  2.100 x 2.580 = 5.418  EA     ( 호표 47 )</t>
  </si>
  <si>
    <t>단열알루미늄 미서기창</t>
  </si>
  <si>
    <t>불소수지 130mm</t>
  </si>
  <si>
    <t>자재 71</t>
  </si>
  <si>
    <t>5B47A30042DD80804A1104AC8251C05A1BED12</t>
  </si>
  <si>
    <t>5C6C836D4D9D802803CC0444DD13E25B47A30042DD80804A1104AC8251C05A1BED12</t>
  </si>
  <si>
    <t>ADW01[50*150*1.5t,단열바]  9.100 x 2.880 = 26.208  EA     ( 호표 48 )</t>
  </si>
  <si>
    <t>5C6C836D4D9D802803CC0444DD13E05B47A30042DD80804A1104AC8251C05A1BED12</t>
  </si>
  <si>
    <t>ADW02[50*150*1.5t,단열바]  1.900 x 2.580 = 4.902  EA     ( 호표 49 )</t>
  </si>
  <si>
    <t>5C6C836D4D9D802803CC0444DD13E65B47A30042DD80804A1104AC8251C05A1BED12</t>
  </si>
  <si>
    <t>AGD01  9.345 x 2.880 = 23.352  EA     ( 호표 50 )</t>
  </si>
  <si>
    <t>자재 144</t>
  </si>
  <si>
    <t>5C39136343F08FCE695A0439DCC2F2A03B7EE3</t>
  </si>
  <si>
    <t>5C6C836D4D9D802803CC0444DD13E45C39136343F08FCE695A0439DCC2F2A03B7EE3</t>
  </si>
  <si>
    <t>SD01  1.000 x 2.100 = 2.100  EA     ( 호표 51 )</t>
  </si>
  <si>
    <t>철재일반도아(일반분체)문틀포함</t>
  </si>
  <si>
    <t>150*45*1.6T 0.9*2.1 편개</t>
  </si>
  <si>
    <t>㎡</t>
  </si>
  <si>
    <t>자재 140</t>
  </si>
  <si>
    <t>5C6C836D4D8C8BE4E59D04EB8B5BFC</t>
  </si>
  <si>
    <t>5C6C836D4D9D802803CC0444DD13EA5C6C836D4D8C8BE4E59D04EB8B5BFC</t>
  </si>
  <si>
    <t>SD02  0.900 x 2.100 = 1.890  EA     ( 호표 52 )</t>
  </si>
  <si>
    <t>5C6C836D4D9D802803CC0444DD12DD5C6C836D4D8C8BE4E59D04EB8B5BFC</t>
  </si>
  <si>
    <t>SD03  0.800 x 2.100 = 1.680  EA     ( 호표 53 )</t>
  </si>
  <si>
    <t>5C6C836D4D9D802803CC0444DD12D95C6C836D4D8C8BE4E59D04EB8B5BFC</t>
  </si>
  <si>
    <t>SD04  0.600 x 1.200 = 0.720  EA     ( 호표 54 )</t>
  </si>
  <si>
    <t>5C6C836D4D9D802803CC0444DD12DB5C6C836D4D8C8BE4E59D04EB8B5BFC</t>
  </si>
  <si>
    <t>SPD01  2.450 x 2.680 = 6.566  EA     ( 호표 55 )</t>
  </si>
  <si>
    <t>5C6C836D4D9D802803CC0444DD12DF5C6C836D4D8C8BE4E59D04EB8B5BFC</t>
  </si>
  <si>
    <t>스틸레자방음문</t>
  </si>
  <si>
    <t>1.8M*2.1M, 양개 매립형C</t>
  </si>
  <si>
    <t>자재 141</t>
  </si>
  <si>
    <t>5C6C836D4DCA875B227E047FB8407C</t>
  </si>
  <si>
    <t>5C6C836D4D9D802803CC0444DD12DF5C6C836D4DCA875B227E047FB8407C</t>
  </si>
  <si>
    <t>유리주위코킹  5*5, 실리콘  M  건축 12-12-1   ( 호표 56 )</t>
  </si>
  <si>
    <t>건축 12-12-1</t>
  </si>
  <si>
    <t>5C6CC3814C8E81DB2BCE04C58950D95B47B32A48988ACCB6D804789FAFF2D2639164</t>
  </si>
  <si>
    <t>도아록설치  강재문, 재료비 별도  개소  건축 16-2   ( 호표 57 )</t>
  </si>
  <si>
    <t>건축 16-2</t>
  </si>
  <si>
    <t>창호공</t>
  </si>
  <si>
    <t>노임 13</t>
  </si>
  <si>
    <t>5CB363504DCC888C54F90492C343B20159EE78</t>
  </si>
  <si>
    <t>5C6C836A404A8818BC690448219D915CB363504DCC888C54F90492C343B20159EE78</t>
  </si>
  <si>
    <t>인력품의 2%</t>
  </si>
  <si>
    <t>5C6C836A404A8818BC690448219D915D7873D348F98DA1C65104F038BE001</t>
  </si>
  <si>
    <t>도아체크달기  재료비 별도  개소  건축 16-2   ( 호표 58 )</t>
  </si>
  <si>
    <t>5C6C836A404A8D9AB7840433340AD15CB363504DCC888C54F90492C343B20159EE78</t>
  </si>
  <si>
    <t>5C6C836A404A8D9AB7840433340AD15CB363504DCC888C54F90492C343B20159EC4C</t>
  </si>
  <si>
    <t>5C6C836A404A8D9AB7840433340AD15D7873D348F98DA1C65104F038BE001</t>
  </si>
  <si>
    <t>플로어힌지설치  재료비 별도  개소  건축 16-2   ( 호표 59 )</t>
  </si>
  <si>
    <t>5C6C836A40768141AB6104386097035CB363504DCC888C54F90492C343B20159EE78</t>
  </si>
  <si>
    <t>5C6C836A40768141AB6104386097035CB363504DCC888C54F90492C343B20159EC4C</t>
  </si>
  <si>
    <t>5C6C836A40768141AB6104386097035D7873D348F98DA1C65104F038BE001</t>
  </si>
  <si>
    <t>창문틀 주위 충전  발포우레탄 충전  M  건축 16-3-2   ( 호표 60 )</t>
  </si>
  <si>
    <t>건축 16-3-2</t>
  </si>
  <si>
    <t>미장공</t>
  </si>
  <si>
    <t>노임 16</t>
  </si>
  <si>
    <t>5CB363504DCC888C54F90492C343B20159EE7B</t>
  </si>
  <si>
    <t>5C6C836A401D870F28A7047858FF0A5CB363504DCC888C54F90492C343B20159EE7B</t>
  </si>
  <si>
    <t>5C6C836A401D870F28A7047858FF0A5CB363504DCC888C54F90492C343B20159EC4C</t>
  </si>
  <si>
    <t>기포단열재</t>
  </si>
  <si>
    <t>기포단열재, 우레탄폼단열재</t>
  </si>
  <si>
    <t>자재 43</t>
  </si>
  <si>
    <t>5B47A30042EF89594EBE045271DFCFBD527DA0</t>
  </si>
  <si>
    <t>5C6C836A401D870F28A7047858FF0A5B47A30042EF89594EBE045271DFCFBD527DA0</t>
  </si>
  <si>
    <t>유리끼우기 - 판유리  5mm 이하  M2  건축 16-5-1   ( 호표 61 )</t>
  </si>
  <si>
    <t>건축 16-5-1</t>
  </si>
  <si>
    <t>유리공</t>
  </si>
  <si>
    <t>노임 14</t>
  </si>
  <si>
    <t>5CB363504DCC888C54F90492C343B20159EE79</t>
  </si>
  <si>
    <t>5C6C836B42D6820B286A04362C43AD5CB363504DCC888C54F90492C343B20159EE79</t>
  </si>
  <si>
    <t>유리끼우기 - 판유리  10mm 이상  M2  건축 16-5-1   ( 호표 62 )</t>
  </si>
  <si>
    <t>5C6C836B42D6820B286A04362C455B5CB363504DCC888C54F90492C343B20159EE79</t>
  </si>
  <si>
    <t>유리끼우기 - 복층유리, 일반창호  24mm(6+12A+6)  M2  건축 16-5-2   ( 호표 63 )</t>
  </si>
  <si>
    <t>건축 16-5-2</t>
  </si>
  <si>
    <t>5C6C83644FCA85F89A58040D5C3B9C5CB363504DCC888C54F90492C343B20159EE79</t>
  </si>
  <si>
    <t>유리끼우기 - 삼중유리, 일반창호  40mm  M2     ( 호표 64 )</t>
  </si>
  <si>
    <t>5C6C83644FCA85F89A58040D558B475CB363504DCC888C54F90492C343B20159EE79</t>
  </si>
  <si>
    <t>복층유리주위코킹  5*5, 실리콘  M  건축 12-12-1   ( 호표 65 )</t>
  </si>
  <si>
    <t>5C6C83644F578F06BD22048BAA13B65B47B32A48988ACCB6D804789FAFF2D2639164</t>
  </si>
  <si>
    <t>삼중유리주위코킹  5*5, 실리콘  M     ( 호표 66 )</t>
  </si>
  <si>
    <t>5C6C83644F578F06BD220488D6B5DC5B47B32A48988ACCB6D804789FAFF2D2639164</t>
  </si>
  <si>
    <t>녹막이페인트(붓칠)  철재면, 1회, 1종  M2  건축 17-4   ( 호표 67 )</t>
  </si>
  <si>
    <t>건축 17-4</t>
  </si>
  <si>
    <t>녹막이페인트(붓칠) - 재료비</t>
  </si>
  <si>
    <t>호표 147</t>
  </si>
  <si>
    <t>5C6CA3BB48CF84D04E5B042C7F8985</t>
  </si>
  <si>
    <t>5C6CA3BB48CF84D04F62041E3574A85C6CA3BB48CF84D04E5B042C7F8985</t>
  </si>
  <si>
    <t>녹막이페인트(붓칠) - 노무비</t>
  </si>
  <si>
    <t>철재면, 1회 칠</t>
  </si>
  <si>
    <t>호표 135</t>
  </si>
  <si>
    <t>5C6CA3BB48CF84D04E5A04055461A1</t>
  </si>
  <si>
    <t>5C6CA3BB48CF84D04F62041E3574A85C6CA3BB48CF84D04E5A04055461A1</t>
  </si>
  <si>
    <t>유성페인트(붓칠)  철재면, 2회. 1급  M2  건축 17-3-1   ( 호표 68 )</t>
  </si>
  <si>
    <t>건축 17-3-1</t>
  </si>
  <si>
    <t>유성페인트(붓칠) - 재료비</t>
  </si>
  <si>
    <t>철재면, 2회 칠, 1급</t>
  </si>
  <si>
    <t>호표 143</t>
  </si>
  <si>
    <t>5C6CA3B843998C40174704D8D68B78</t>
  </si>
  <si>
    <t>5C6CA3B843998C40174704DC4F25E75C6CA3B843998C40174704D8D68B78</t>
  </si>
  <si>
    <t>유성페인트(붓칠) - 노무비</t>
  </si>
  <si>
    <t>철재면, 2회 칠</t>
  </si>
  <si>
    <t>호표 144</t>
  </si>
  <si>
    <t>5C6CA3B843998C40174704D8D4DEA3</t>
  </si>
  <si>
    <t>5C6CA3B843998C40174704DC4F25E75C6CA3B843998C40174704D8D4DEA3</t>
  </si>
  <si>
    <t>바탕만들기+걸레받이용 페인트/PA-02  붓칠, 2회, 콘크리트·모르타르면/연그레이 1004A(SH1101-N)  M2     ( 호표 69 )</t>
  </si>
  <si>
    <t>바탕만들기</t>
  </si>
  <si>
    <t>콘크리트·모르타르면</t>
  </si>
  <si>
    <t>호표 148</t>
  </si>
  <si>
    <t>5C6CA3A94B26876B2B1904E392E823</t>
  </si>
  <si>
    <t>5C6CA3B843B48BC2E0A7048F3976A95C6CA3A94B26876B2B1904E392E823</t>
  </si>
  <si>
    <t>걸레받이용 페인트 - 재료비</t>
  </si>
  <si>
    <t>호표 149</t>
  </si>
  <si>
    <t>5C6CA3B843B48BC2E0A7048C659892</t>
  </si>
  <si>
    <t>5C6CA3B843B48BC2E0A7048F3976A95C6CA3B843B48BC2E0A7048C659892</t>
  </si>
  <si>
    <t>걸레받이용 페인트 - 노무비</t>
  </si>
  <si>
    <t>붓칠, 2회</t>
  </si>
  <si>
    <t>호표 150</t>
  </si>
  <si>
    <t>5C6CA3B843B48BC2E0A7048D0C038A</t>
  </si>
  <si>
    <t>5C6CA3B843B48BC2E0A7048F3976A95C6CA3B843B48BC2E0A7048D0C038A</t>
  </si>
  <si>
    <t>바탕만들기+걸레받이용 페인트/PA-02  붓칠, 2회, 석고보드면(올퍼티)/연그레이 1004A(SH1101-N)  M2     ( 호표 70 )</t>
  </si>
  <si>
    <t>석고보드면(줄퍼티)</t>
  </si>
  <si>
    <t>호표 151</t>
  </si>
  <si>
    <t>5C6CA3A94B26876B2B1804DD47982D</t>
  </si>
  <si>
    <t>5C6CA3B843B48BC2E0A7048F3975875C6CA3A94B26876B2B1804DD47982D</t>
  </si>
  <si>
    <t>5C6CA3B843B48BC2E0A7048F3975875C6CA3B843B48BC2E0A7048C659892</t>
  </si>
  <si>
    <t>5C6CA3B843B48BC2E0A7048F3975875C6CA3B843B48BC2E0A7048D0C038A</t>
  </si>
  <si>
    <t>바탕만들기+수성페인트(롤러칠)/PA-01  내부, 2회, 1급, 콘크리트·모르타르면/백색 1001A  M2     ( 호표 71 )</t>
  </si>
  <si>
    <t>5C6CA3B94DE18BBE04F404F0012A1F5C6CA3A94B26876B2B1904E392E823</t>
  </si>
  <si>
    <t>수성페인트(롤러칠) - 재료비</t>
  </si>
  <si>
    <t>내부, 2회, 1급, 합성수지 에멀션페인트</t>
  </si>
  <si>
    <t>호표 152</t>
  </si>
  <si>
    <t>5C6CA3B94DE18BBE04F70445656C2E</t>
  </si>
  <si>
    <t>5C6CA3B94DE18BBE04F404F0012A1F5C6CA3B94DE18BBE04F70445656C2E</t>
  </si>
  <si>
    <t>수성페인트(롤러칠) - 노무비</t>
  </si>
  <si>
    <t>2회 칠</t>
  </si>
  <si>
    <t>호표 153</t>
  </si>
  <si>
    <t>5C6CA3B94DE18BBE04F704456719E3</t>
  </si>
  <si>
    <t>5C6CA3B94DE18BBE04F404F0012A1F5C6CA3B94DE18BBE04F704456719E3</t>
  </si>
  <si>
    <t>바탕만들기+수성페인트(롤러칠)/PA-01  내부, 2회, 1급, 석고보드면(줄퍼티)/백색 1001A  M2     ( 호표 72 )</t>
  </si>
  <si>
    <t>5C6CA3B94DE18BBE04F404F7B01AE55C6CA3A94B26876B2B1804DD47982D</t>
  </si>
  <si>
    <t>5C6CA3B94DE18BBE04F404F7B01AE55C6CA3B94DE18BBE04F70445656C2E</t>
  </si>
  <si>
    <t>5C6CA3B94DE18BBE04F404F7B01AE55C6CA3B94DE18BBE04F704456719E3</t>
  </si>
  <si>
    <t>바탕만들기+수성페인트(롤러칠)/PA-01  내부 천장, 2회, 1급, 석고보드면(줄퍼티)/백색 1001A  M2     ( 호표 73 )</t>
  </si>
  <si>
    <t>석고보드면(줄퍼티), 천장</t>
  </si>
  <si>
    <t>호표 154</t>
  </si>
  <si>
    <t>5C6CA3A94B26876B2B1804DCA012DF</t>
  </si>
  <si>
    <t>5C6CA3B94DE18BBE03D604C2DB53385C6CA3A94B26876B2B1804DCA012DF</t>
  </si>
  <si>
    <t>5C6CA3B94DE18BBE03D604C2DB53385C6CA3B94DE18BBE04F70445656C2E</t>
  </si>
  <si>
    <t>천장, 2회 칠</t>
  </si>
  <si>
    <t>호표 155</t>
  </si>
  <si>
    <t>5C6CA3B94DE18BBE03D304708BD96D</t>
  </si>
  <si>
    <t>5C6CA3B94DE18BBE03D604C2DB53385C6CA3B94DE18BBE03D304708BD96D</t>
  </si>
  <si>
    <t>목조, 칸막이벽 철거  해체재 재사용 안 함  M2  건축 18-1-1   ( 호표 74 )</t>
  </si>
  <si>
    <t>건축 18-1-1</t>
  </si>
  <si>
    <t>5C6D53A5475B83D9AA6404FA767BA85CB363504DCC888C54F90492C343B20159EE7F</t>
  </si>
  <si>
    <t>5C6D53A5475B83D9AA6404FA767BA85CB363504DCC888C54F90492C343B20159EC4C</t>
  </si>
  <si>
    <t>텍스, 합판 철거(벽)  해체재 재사용 안 함  M2  건축 18-1-1   ( 호표 75 )</t>
  </si>
  <si>
    <t>5C6D53A5475B83DB59E204EAF8E50D5CB363504DCC888C54F90492C343B20159EE7F</t>
  </si>
  <si>
    <t>5C6D53A5475B83DB59E204EAF8E50D5CB363504DCC888C54F90492C343B20159EC4C</t>
  </si>
  <si>
    <t>텍스, 합판 철거(천장)  해체재 재사용 안 함  M2  건축 18-1-1   ( 호표 76 )</t>
  </si>
  <si>
    <t>5C6D53A5475B83DAB30704E2D7F1975CB363504DCC888C54F90492C343B20159EE7F</t>
  </si>
  <si>
    <t>5C6D53A5475B83DAB30704E2D7F1975CB363504DCC888C54F90492C343B20159EC4C</t>
  </si>
  <si>
    <t>반자틀 철거  해체재 재사용 안 함  M2  건축 18-1-1   ( 호표 77 )</t>
  </si>
  <si>
    <t>5C6D53A5475B83DD048C04FACE3FD45CB363504DCC888C54F90492C343B20159EE7F</t>
  </si>
  <si>
    <t>5C6D53A5475B83DD048C04FACE3FD45CB363504DCC888C54F90492C343B20159EC4C</t>
  </si>
  <si>
    <t>조적조 커팅    M     ( 호표 78 )</t>
  </si>
  <si>
    <t>토공용용날</t>
  </si>
  <si>
    <t>도저용블레이드, 두께3.2mm</t>
  </si>
  <si>
    <t>자재 22</t>
  </si>
  <si>
    <t>5B503380424E808FA953043FD54CA18E872605</t>
  </si>
  <si>
    <t>5C6D53A547778A3CE331045DDD8EB95B503380424E808FA953043FD54CA18E872605</t>
  </si>
  <si>
    <t>공통자재</t>
  </si>
  <si>
    <t>보충수</t>
  </si>
  <si>
    <t>자재 146</t>
  </si>
  <si>
    <t>5C2D9345484282A3BC1004B5A0763640BDB741</t>
  </si>
  <si>
    <t>5C6D53A547778A3CE331045DDD8EB95C2D9345484282A3BC1004B5A0763640BDB741</t>
  </si>
  <si>
    <t>5C6D53A547778A3CE331045DDD8EB95CB363504DCC888C54F90492C343B20159EC4C</t>
  </si>
  <si>
    <t>인력품의 5%</t>
  </si>
  <si>
    <t>5C6D53A547778A3CE331045DDD8EB95D7873D348F98DA1C65104F038BE001</t>
  </si>
  <si>
    <t>커터(콘크리트 및 아스팔트용).</t>
  </si>
  <si>
    <t>320∼400mm</t>
  </si>
  <si>
    <t>HR</t>
  </si>
  <si>
    <t>호표 156</t>
  </si>
  <si>
    <t>5B7CF3264CCF8DF7EA6B0429EA1B17D956A50F98</t>
  </si>
  <si>
    <t>5C6D53A547778A3CE331045DDD8EB95B7CF3264CCF8DF7EA6B0429EA1B17D956A50F98</t>
  </si>
  <si>
    <t>조적조 철거(소형장비 사용)  전기식  M3     ( 호표 79 )</t>
  </si>
  <si>
    <t>소형브레이커(공압식).</t>
  </si>
  <si>
    <t>1.3㎥/min</t>
  </si>
  <si>
    <t>호표 157</t>
  </si>
  <si>
    <t>5B7CF3264CCF8CEECA99046499187D0E7BC09A70</t>
  </si>
  <si>
    <t>5C6D53A547778A3CE331045DDD8F405B7CF3264CCF8CEECA99046499187D0E7BC09A70</t>
  </si>
  <si>
    <t>공기압축기(이동식).</t>
  </si>
  <si>
    <t>3.5㎥/min</t>
  </si>
  <si>
    <t>호표 158</t>
  </si>
  <si>
    <t>5B7CF3264CCF8CEECA9D04DFA1D79CAEC83DBF14</t>
  </si>
  <si>
    <t>5C6D53A547778A3CE331045DDD8F405B7CF3264CCF8CEECA9D04DFA1D79CAEC83DBF14</t>
  </si>
  <si>
    <t>착암공</t>
  </si>
  <si>
    <t>노임 9</t>
  </si>
  <si>
    <t>5CB363504DCC888C54F90492C343B20159ED50</t>
  </si>
  <si>
    <t>5C6D53A547778A3CE331045DDD8F405CB363504DCC888C54F90492C343B20159ED50</t>
  </si>
  <si>
    <t>5C6D53A547778A3CE331045DDD8F405CB363504DCC888C54F90492C343B20159EC4C</t>
  </si>
  <si>
    <t>인력품의 1%</t>
  </si>
  <si>
    <t>5C6D53A547778A3CE331045DDD8F405D7873D348F98DA1C65104F038BE001</t>
  </si>
  <si>
    <t>타일떼어내기(도자기류)  바닥 및 수장 부분  M2  건축 18-1-1   ( 호표 80 )</t>
  </si>
  <si>
    <t>5C6D53A547CE80FA99040481701DBB5CB363504DCC888C54F90492C343B20159EC4C</t>
  </si>
  <si>
    <t>마루틀 및 마루널 철거  해체재 재사용 안 함  M2  건축 18-1-1   ( 호표 81 )</t>
  </si>
  <si>
    <t>5C6D53A547CE80FA990404879B4E4B5CB363504DCC888C54F90492C343B20159EE7F</t>
  </si>
  <si>
    <t>5C6D53A547CE80FA990404879B4E4B5CB363504DCC888C54F90492C343B20159EC4C</t>
  </si>
  <si>
    <t>비닐계타일 철거  바닥 및 수장 부분  M2  건축 18-1-1 준용   ( 호표 82 )</t>
  </si>
  <si>
    <t>건축 18-1-1 준용</t>
  </si>
  <si>
    <t>리노륨 철거</t>
  </si>
  <si>
    <t>호표 159</t>
  </si>
  <si>
    <t>5C6D53A547CE80FA99040484C99DA6</t>
  </si>
  <si>
    <t>5C6D53A547CE80FA99040484CE1EDA5C6D53A547CE80FA99040484C99DA6</t>
  </si>
  <si>
    <t>카펫타일 철거  바닥  M2     ( 호표 83 )</t>
  </si>
  <si>
    <t>5C6D53A547CE80FA99040484CE1C2C5C6D53A547CE80FA99040484C99DA6</t>
  </si>
  <si>
    <t>스텐창호 철거    M2     ( 호표 84 )</t>
  </si>
  <si>
    <t>5C6D53A547CE80FA99040484CF25CE5CB363504DCC888C54F90492C343B20159EE78</t>
  </si>
  <si>
    <t>5C6D53A547CE80FA99040484CF25CE5CB363504DCC888C54F90492C343B20159EC4C</t>
  </si>
  <si>
    <t>철재창호 철거    M2     ( 호표 85 )</t>
  </si>
  <si>
    <t>5C6D53A547CE80FA99040484CF25C85CB363504DCC888C54F90492C343B20159EE78</t>
  </si>
  <si>
    <t>5C6D53A547CE80FA99040484CF25C85CB363504DCC888C54F90492C343B20159EC4C</t>
  </si>
  <si>
    <t>화이트보드철거  2100*1500  EA     ( 호표 86 )</t>
  </si>
  <si>
    <t>5C6D53A547CE80FA990404E82D3E275CB363504DCC888C54F90492C343B20159EC4C</t>
  </si>
  <si>
    <t>모니터철거  2600*1500  EA     ( 호표 87 )</t>
  </si>
  <si>
    <t>특별인부</t>
  </si>
  <si>
    <t>노임 2</t>
  </si>
  <si>
    <t>5CB363504DCC888C54F90492C343B20159EC4D</t>
  </si>
  <si>
    <t>5C6D53A547CE80FA990404E82D3E265CB363504DCC888C54F90492C343B20159EC4D</t>
  </si>
  <si>
    <t>컨테이너형 가설건축물 설치.  3.0*12.0*2.6m  개소  건축 2-2-3   ( 호표 88 )</t>
  </si>
  <si>
    <t>호표 88</t>
  </si>
  <si>
    <t>비계공</t>
  </si>
  <si>
    <t>5CB363504DCC888C54F90492C343B20159EC48</t>
  </si>
  <si>
    <t>5C6C533A49848CA1385B0495FF9A4B5CB363504DCC888C54F90492C343B20159EC48</t>
  </si>
  <si>
    <t>5C6C533A49848CA1385B0495FF9A4B5CB363504DCC888C54F90492C343B20159EC4D</t>
  </si>
  <si>
    <t>크레인(타이어).</t>
  </si>
  <si>
    <t>10ton</t>
  </si>
  <si>
    <t>5B7CF3264CCF8BC46C34045868FDC10E7893995A</t>
  </si>
  <si>
    <t>5C6C533A49848CA1385B0495FF9A4B5B7CF3264CCF8BC46C34045868FDC10E7893995A</t>
  </si>
  <si>
    <t>5C6C533A49848CA1385B0495FF9A4B5D7873D348F98DA1C65104F038BE001</t>
  </si>
  <si>
    <t>컨테이너형 가설건축물 해체.  3.0*12.0*2.6m  개소  건축 2-2-3   ( 호표 89 )</t>
  </si>
  <si>
    <t>호표 89</t>
  </si>
  <si>
    <t>5C6C533A49848CA1385B0495FF9A4E5CB363504DCC888C54F90492C343B20159EC48</t>
  </si>
  <si>
    <t>5C6C533A49848CA1385B0495FF9A4E5CB363504DCC888C54F90492C343B20159EC4D</t>
  </si>
  <si>
    <t>5C6C533A49848CA1385B0495FF9A4E5B7CF3264CCF8BC46C34045868FDC10E7893995A</t>
  </si>
  <si>
    <t>5C6C533A49848CA1385B0495FF9A4E5D7873D348F98DA1C65104F038BE001</t>
  </si>
  <si>
    <t>강관 조립말비계(이동식) - 노무비  높이 2m, 설치, 해체비  대  건축 2-6-4, 6   ( 호표 91 )</t>
  </si>
  <si>
    <t>노임 3</t>
  </si>
  <si>
    <t>5C6C53394F038DD7CC440479C534B75CB363504DCC888C54F90492C343B20159EC48</t>
  </si>
  <si>
    <t>5C6C53394F038DD7CC440479C534B75CB363504DCC888C54F90492C343B20159EC4C</t>
  </si>
  <si>
    <t>합판거푸집 - 자재비  6회  M2  건축 6-3-1   ( 호표 92 )</t>
  </si>
  <si>
    <t>내수합판</t>
  </si>
  <si>
    <t>내수합판, 1급, 12*1220*2440mm</t>
  </si>
  <si>
    <t>5B62938544B18901414B0479A62F4461246DDF</t>
  </si>
  <si>
    <t>5C6C03B74B928F8D762A04073DE71E5B62938544B18901414B0479A62F4461246DDF</t>
  </si>
  <si>
    <t>각재</t>
  </si>
  <si>
    <t>각재, 외송</t>
  </si>
  <si>
    <t>5B47A30042A18ECBF04204B545093BBE3CE760</t>
  </si>
  <si>
    <t>5C6C03B74B928F8D762A04073DE71E5B47A30042A18ECBF04204B545093BBE3CE760</t>
  </si>
  <si>
    <t>적용비율</t>
  </si>
  <si>
    <t>주재료비의 32.7%</t>
  </si>
  <si>
    <t>5C6C03B74B928F8D762A04073DE71E5D7873D348F98DA1C65104F038BA005</t>
  </si>
  <si>
    <t>소모자재(박리재 등)</t>
  </si>
  <si>
    <t>주재료비의 11%</t>
  </si>
  <si>
    <t>5C6C03B74B928F8D762A04073DE71E5D7873D348F98DA1C65104F038BC003</t>
  </si>
  <si>
    <t>합판거푸집 - 인력투입  간단, 수직고 7m까지  M2  건축 6-3-1   ( 호표 93 )</t>
  </si>
  <si>
    <t>형틀목공</t>
  </si>
  <si>
    <t>노임 4</t>
  </si>
  <si>
    <t>5CB363504DCC888C54F90492C343B20159EC49</t>
  </si>
  <si>
    <t>5C6C03B74B928F8D762A04073DE6775CB363504DCC888C54F90492C343B20159EC49</t>
  </si>
  <si>
    <t>5C6C03B74B928F8D762A04073DE6775CB363504DCC888C54F90492C343B20159EC4C</t>
  </si>
  <si>
    <t>5C6C03B74B928F8D762A04073DE6775D7873D348F98DA1C65104F038BE001</t>
  </si>
  <si>
    <t>콘크리트 인력비빔 타설  무근구조물  M3  건축 6-1-1.2   ( 호표 94 )</t>
  </si>
  <si>
    <t>건축 6-1-1.2</t>
  </si>
  <si>
    <t>콘크리트공</t>
  </si>
  <si>
    <t>노임 8</t>
  </si>
  <si>
    <t>5CB363504DCC888C54F90492C343B20159ED56</t>
  </si>
  <si>
    <t>5C6C03B040918AC8040604A1ED7B715CB363504DCC888C54F90492C343B20159ED56</t>
  </si>
  <si>
    <t>5C6C03B040918AC8040604A1ED7B715CB363504DCC888C54F90492C343B20159EC4C</t>
  </si>
  <si>
    <t>치장쌓기(0.5B)  3.6m 이하  천매  건축 8-1-3.1   ( 호표 96 )</t>
  </si>
  <si>
    <t>건축 8-1-3.1</t>
  </si>
  <si>
    <t>조적공</t>
  </si>
  <si>
    <t>노임 10</t>
  </si>
  <si>
    <t>5CB363504DCC888C54F90492C343B20159EE7D</t>
  </si>
  <si>
    <t>5C6C23854CD083C20BBE04B1F0AAB15CB363504DCC888C54F90492C343B20159EE7D</t>
  </si>
  <si>
    <t>5C6C23854CD083C20BBE04B1F0AAB15CB363504DCC888C54F90492C343B20159EC4C</t>
  </si>
  <si>
    <t>모르타르 배합(배합품 포함)  배합용적비 1:1, 시멘트, 모래 별도  M3  건축 15-1-1   ( 호표 97 )</t>
  </si>
  <si>
    <t>건축 15-1-1</t>
  </si>
  <si>
    <t>5C6C33EB49E688F5B9AF04FDDAA4165B47A30042B28539B61604941BD35C72395179</t>
  </si>
  <si>
    <t>5C6C33EB49E688F5B9AF04FDDAA4165B62938544848757EC560462856F86EE140CAF</t>
  </si>
  <si>
    <t>모르타르 배합</t>
  </si>
  <si>
    <t>소운반, 모래채가름, 배합 포함</t>
  </si>
  <si>
    <t>호표 99</t>
  </si>
  <si>
    <t>5C6C33EB49E688F5B9AF04FC337B7B</t>
  </si>
  <si>
    <t>5C6C33EB49E688F5B9AF04FDDAA4165C6C33EB49E688F5B9AF04FC337B7B</t>
  </si>
  <si>
    <t>액상형 흡수방지 방수  뿜칠 2층(회)  M2  건축 12-2-5   ( 호표 100 )</t>
  </si>
  <si>
    <t>건축 12-2-5</t>
  </si>
  <si>
    <t>방수공</t>
  </si>
  <si>
    <t>노임 15</t>
  </si>
  <si>
    <t>5CB363504DCC888C54F90492C343B20159EE7A</t>
  </si>
  <si>
    <t>5C6CC3834FA5869699960421C753485CB363504DCC888C54F90492C343B20159EE7A</t>
  </si>
  <si>
    <t>5C6CC3834FA5869699960421C753485CB363504DCC888C54F90492C343B20159EC4C</t>
  </si>
  <si>
    <t>인력품의 4%</t>
  </si>
  <si>
    <t>5C6CC3834FA5869699960421C753485D7873D348F98DA1C65104F038BE001</t>
  </si>
  <si>
    <t>모르타르 배합(배합품 포함)  배합용적비 1:3, 시멘트, 모래 별도  M3  건축 15-1-1   ( 호표 101 )</t>
  </si>
  <si>
    <t>5C6C33EB49E688F5B9AF04FF88003E5B47A30042B28539B61604941BD35C72395179</t>
  </si>
  <si>
    <t>5C6C33EB49E688F5B9AF04FF88003E5B62938544848757EC560462856F86EE140CAF</t>
  </si>
  <si>
    <t>5C6C33EB49E688F5B9AF04FF88003E5C6C33EB49E688F5B9AF04FC337B7B</t>
  </si>
  <si>
    <t>바닥, 압착바름 5mm 시공비  0.11∼0.20 이하, 타일C, 회색줄눈  M2  건축 10-2-2   ( 호표 103 )</t>
  </si>
  <si>
    <t>건축 10-2-2</t>
  </si>
  <si>
    <t>타일시멘트</t>
  </si>
  <si>
    <t>타일시멘트, 압착용, 회색</t>
  </si>
  <si>
    <t>자재 38</t>
  </si>
  <si>
    <t>5B47A30042B28539B61604941BD35C74EB6642</t>
  </si>
  <si>
    <t>5C6C9352465E835AD2E00474F6236B5B47A30042B28539B61604941BD35C74EB6642</t>
  </si>
  <si>
    <t>타일시멘트, 줄눈용, 회색</t>
  </si>
  <si>
    <t>자재 39</t>
  </si>
  <si>
    <t>5B47A30042B28539B61604941BD35C74E42023</t>
  </si>
  <si>
    <t>5C6C9352465E835AD2E00474F6236B5B47A30042B28539B61604941BD35C74E42023</t>
  </si>
  <si>
    <t>타일압착붙이기 / 타일붙임</t>
  </si>
  <si>
    <t>바닥, 0.11∼0.20 이하</t>
  </si>
  <si>
    <t>호표 104</t>
  </si>
  <si>
    <t>5C6C9352465E835BFC4204F922AC44</t>
  </si>
  <si>
    <t>5C6C9352465E835AD2E00474F6236B5C6C9352465E835BFC4204F922AC44</t>
  </si>
  <si>
    <t>타일압착붙이기 / 타일줄눈</t>
  </si>
  <si>
    <t>바닥면, 0.11∼0.20 이하</t>
  </si>
  <si>
    <t>호표 105</t>
  </si>
  <si>
    <t>5C6C9352467A86C261BB04AE684C23</t>
  </si>
  <si>
    <t>5C6C9352465E835AD2E00474F6236B5C6C9352467A86C261BB04AE684C23</t>
  </si>
  <si>
    <t>타일압착붙이기 / 타일붙임  바닥, 0.11∼0.20 이하  M2  건축 10-2-2.2   ( 호표 104 )</t>
  </si>
  <si>
    <t>건축 10-2-2.2</t>
  </si>
  <si>
    <t>타일공</t>
  </si>
  <si>
    <t>노임 17</t>
  </si>
  <si>
    <t>5CB363504DCC888C54F90492C343B20159EE74</t>
  </si>
  <si>
    <t>5C6C9352465E835BFC4204F922AC445CB363504DCC888C54F90492C343B20159EE74</t>
  </si>
  <si>
    <t>5C6C9352465E835BFC4204F922AC445CB363504DCC888C54F90492C343B20159EC4C</t>
  </si>
  <si>
    <t>5C6C9352465E835BFC4204F922AC445D7873D348F98DA1C65104F038BD002</t>
  </si>
  <si>
    <t>타일압착붙이기 / 타일줄눈  바닥면, 0.11∼0.20 이하  M2  건축 10-2-2.3   ( 호표 105 )</t>
  </si>
  <si>
    <t>건축 10-2-2.3</t>
  </si>
  <si>
    <t>줄눈공</t>
  </si>
  <si>
    <t>노임 20</t>
  </si>
  <si>
    <t>5CB363504DCC888C54F90492C343B20159EF06</t>
  </si>
  <si>
    <t>5C6C9352467A86C261BB04AE684C235CB363504DCC888C54F90492C343B20159EF06</t>
  </si>
  <si>
    <t xml:space="preserve">  (☞ PVC계 바닥재 - 바닥 깔기)-------         (  )</t>
  </si>
  <si>
    <t xml:space="preserve">  (☞ PVC계 바닥재 - 바닥 깔기)-------</t>
  </si>
  <si>
    <t>초산비닐계접착제, 비닐타일용</t>
  </si>
  <si>
    <t>자재 112</t>
  </si>
  <si>
    <t>5B47B32A488E846141D504796C2E6E0988C5E3</t>
  </si>
  <si>
    <t>5C6CB3A1421A84FD6ED1046BE631485B47B32A488E846141D504796C2E6E0988C5E3</t>
  </si>
  <si>
    <t>수장타일 붙이기</t>
  </si>
  <si>
    <t>3T (왁스 무)데코타일</t>
  </si>
  <si>
    <t>자재 142</t>
  </si>
  <si>
    <t>5C6CB3A1421A84FD6A7604786AB783</t>
  </si>
  <si>
    <t>5C6CB3A1421A84FD6ED1046BE631485C6CB3A1421A84FD6A7604786AB783</t>
  </si>
  <si>
    <t>아코스틱텍스 - 시공비    M2  건축 11-3-1.1   ( 호표 107 )</t>
  </si>
  <si>
    <t>건축 11-3-1.1</t>
  </si>
  <si>
    <t>5C6CB3A34EC286B3E7AC04FF3669745CB363504DCC888C54F90492C343B20159EF02</t>
  </si>
  <si>
    <t>5C6CB3A34EC286B3E7AC04FF3669745CB363504DCC888C54F90492C343B20159EC4C</t>
  </si>
  <si>
    <t>5C6CB3A34EC286B3E7AC04FF3669745D7873D348F98DA1C65104F038BE001</t>
  </si>
  <si>
    <t>석고판 나사 고정(치장용) 설치비  벽, 바탕용 석고판(1겹) + 치장용 석고판(1겹)  M2  건축 11-3-1.2   ( 호표 108 )</t>
  </si>
  <si>
    <t>건축 11-3-1.2</t>
  </si>
  <si>
    <t>5C6CB3A34EFF89C9397D049045DEE05CB363504DCC888C54F90492C343B20159EF02</t>
  </si>
  <si>
    <t>5C6CB3A34EFF89C9397D049045DEE05CB363504DCC888C54F90492C343B20159EC4C</t>
  </si>
  <si>
    <t>5C6CB3A34EFF89C9397D049045DEE05D7873D348F98DA1C65104F038BE001</t>
  </si>
  <si>
    <t>석고판 나사 고정(치장용) 설치비  천장, 바탕용 석고판(1겹) + 치장용 석고판(1겹)  M2  건축 11-3-1.2   ( 호표 109 )</t>
  </si>
  <si>
    <t>5C6CB3A34EFF89CAC08E04B967F4605CB363504DCC888C54F90492C343B20159EF02</t>
  </si>
  <si>
    <t>5C6CB3A34EFF89CAC08E04B967F4605CB363504DCC888C54F90492C343B20159EC4C</t>
  </si>
  <si>
    <t>노임할증</t>
  </si>
  <si>
    <t>인력품의 30%</t>
  </si>
  <si>
    <t>5C6CB3A34EFF89CAC08E04B967F4605D7873D348F98DA1C65104F038BD002</t>
  </si>
  <si>
    <t>5C6CB3A34EFF89CAC08E04B967F4605D7873D348F98DA1C65104F038BE001</t>
  </si>
  <si>
    <t>벽, 합판붙임  합판 별도  M2  건축 11-1-3.3   ( 호표 110 )</t>
  </si>
  <si>
    <t>건축 11-1-3.3</t>
  </si>
  <si>
    <t>5C6CB3A34E9581CDD64204097F29DB5CB363504DCC888C54F90492C343B20159EE7F</t>
  </si>
  <si>
    <t>5C6CB3A34E9581CDD64204097F29DB5CB363504DCC888C54F90492C343B20159EC4C</t>
  </si>
  <si>
    <t>5C6CB3A34E9581CDD64204097F29DB5D7873D348F98DA1C65104F038BE001</t>
  </si>
  <si>
    <t>벽체 틀  자재 별도  M2  건축 11-1-3.1   ( 호표 112 )</t>
  </si>
  <si>
    <t>5C6CD3EC41DC8F7FD22D041BCB40DB</t>
  </si>
  <si>
    <t>자재 별도</t>
  </si>
  <si>
    <t>호표 112</t>
  </si>
  <si>
    <t>건축 11-1-3.1</t>
  </si>
  <si>
    <t>5C6CD3EC41DC8F7FD22D041BCB40DB5CB363504DCC888C54F90492C343B20159EE7F</t>
  </si>
  <si>
    <t>5C6CD3EC41DC8F7FD22D041BCB40DB5CB363504DCC888C54F90492C343B20159EC4C</t>
  </si>
  <si>
    <t>5C6CD3EC41DC8F7FD22D041BCB40DB5D7873D348F98DA1C65104F038BE001</t>
  </si>
  <si>
    <t>녹막이페인트(붓칠) - 재료비  철재면, 1회, 2종  M2  건축 17-4   ( 호표 134 )</t>
  </si>
  <si>
    <t>5C6CA3BB48CF84D04E5B042C7F8AAC</t>
  </si>
  <si>
    <t>철재면, 1회, 2종</t>
  </si>
  <si>
    <t>호표 134</t>
  </si>
  <si>
    <t>방청페인트</t>
  </si>
  <si>
    <t>방청페인트, KSM6030-1종2류, 광명단페인트</t>
  </si>
  <si>
    <t>자재 123</t>
  </si>
  <si>
    <t>5B47B32A48988ACE6AC30495147B9EC7342EFB</t>
  </si>
  <si>
    <t>5C6CA3BB48CF84D04E5B042C7F8AAC5B47B32A48988ACE6AC30495147B9EC7342EFB</t>
  </si>
  <si>
    <t>시너</t>
  </si>
  <si>
    <t>시너, KSM6060, 2종</t>
  </si>
  <si>
    <t>자재 127</t>
  </si>
  <si>
    <t>5B47B32A48988AC359710496313504DFDF025E</t>
  </si>
  <si>
    <t>5C6CA3BB48CF84D04E5B042C7F8AAC5B47B32A48988AC359710496313504DFDF025E</t>
  </si>
  <si>
    <t>5C6CA3BB48CF84D04E5B042C7F8AAC5D7873D348F98DA1C65104F038BE001</t>
  </si>
  <si>
    <t>녹막이페인트(붓칠) - 노무비  철재면, 1회 칠  M2  건축 17-4   ( 호표 135 )</t>
  </si>
  <si>
    <t>도장공</t>
  </si>
  <si>
    <t>노임 18</t>
  </si>
  <si>
    <t>5CB363504DCC888C54F90492C343B20159EE75</t>
  </si>
  <si>
    <t>5C6CA3BB48CF84D04E5A04055461A15CB363504DCC888C54F90492C343B20159EE75</t>
  </si>
  <si>
    <t>5C6CA3BB48CF84D04E5A04055461A15CB363504DCC888C54F90492C343B20159EC4C</t>
  </si>
  <si>
    <t>철재커텐박스 자재  1.2t, STL(도장 유)  M     ( 호표 136 )</t>
  </si>
  <si>
    <t>일반구조용압연강판, 1.2mm</t>
  </si>
  <si>
    <t>자재 29</t>
  </si>
  <si>
    <t>5B47A30042A18FD646AB04C7CC0B4A7A622DDC</t>
  </si>
  <si>
    <t>5C6CB3A846E78F2464FE0467505FB05B47A30042A18FD646AB04C7CC0B4A7A622DDC</t>
  </si>
  <si>
    <t>보통</t>
  </si>
  <si>
    <t>호표 139</t>
  </si>
  <si>
    <t>5C6CE3D84D868E5436B404F786EBCC</t>
  </si>
  <si>
    <t>5C6CB3A846E78F2464FE0467505FB05C6CE3D84D868E5436B404F786EBCC</t>
  </si>
  <si>
    <t>호표 131</t>
  </si>
  <si>
    <t>5C6CA3BB48CF84D04F62041FDCBD7B</t>
  </si>
  <si>
    <t>5C6CB3A846E78F2464FE0467505FB05C6CA3BB48CF84D04F62041FDCBD7B</t>
  </si>
  <si>
    <t>5C6CB3A846E78F2464FE0467505FB05C6CA3B843998C40174704DC4F25E7</t>
  </si>
  <si>
    <t>5C6CB3A846E78F2464FE0467505FB05B62938544078076E24504559FB1F5E24C2EA9</t>
  </si>
  <si>
    <t>철재커텐박스 자재  ㄱ형강,25*25*3mm  M     ( 호표 137 )</t>
  </si>
  <si>
    <t>ㄱ형강, 등변, 25*25*3mm</t>
  </si>
  <si>
    <t>자재 27</t>
  </si>
  <si>
    <t>5B47A30042A18C1A8A320410D969E41EDF5915</t>
  </si>
  <si>
    <t>5C6CB3A846E78F2464FE0467505FB45B47A30042A18C1A8A320410D969E41EDF5915</t>
  </si>
  <si>
    <t>5C6CB3A846E78F2464FE0467505FB45C6CE3D84D868E5436B404F786EBCC</t>
  </si>
  <si>
    <t>5C6CB3A846E78F2464FE0467505FB45C6CA3BB48CF84D04F62041FDCBD7B</t>
  </si>
  <si>
    <t>5C6CB3A846E78F2464FE0467505FB45C6CA3B843998C40174704DC4F25E7</t>
  </si>
  <si>
    <t>5C6CB3A846E78F2464FE0467505FB45B62938544078076E24504559FB1F5E24C2EA9</t>
  </si>
  <si>
    <t>각파이프(설치비포함)  30*20*1.6  M     ( 호표 138 )</t>
  </si>
  <si>
    <t>일반구조용각형강관, 각형강관, 30*20*1.6mm</t>
  </si>
  <si>
    <t>자재 129</t>
  </si>
  <si>
    <t>5B35431F41C8849F8E6C04E1138C3B1383FD96</t>
  </si>
  <si>
    <t>5C6CB3A1421A8586EEEB04E426D7245B35431F41C8849F8E6C04E1138C3B1383FD96</t>
  </si>
  <si>
    <t>잡철물제작설치(철재)</t>
  </si>
  <si>
    <t>호표 140</t>
  </si>
  <si>
    <t>5C6CE3D84DB28323D97604EAE63025</t>
  </si>
  <si>
    <t>5C6CB3A1421A8586EEEB04E426D7245C6CE3D84DB28323D97604EAE63025</t>
  </si>
  <si>
    <t>5C6CB3A1421A8586EEEB04E426D7245C6CA3BB48CF84D04F62041FDCBD7B</t>
  </si>
  <si>
    <t>5C6CB3A1421A8586EEEB04E426D7245B62938544078076E24504559FB1F5E24C2EA9</t>
  </si>
  <si>
    <t>잡철물제작설치(철재) -강판 가공시  보통  kg  건축 14-5   ( 호표 139 )</t>
  </si>
  <si>
    <t>건축 14-5</t>
  </si>
  <si>
    <t>잡철물제작(철재) -강판 가공시</t>
  </si>
  <si>
    <t>호표 141</t>
  </si>
  <si>
    <t>5C6CE3D84D868E5435AE04ACB9C968</t>
  </si>
  <si>
    <t>5C6CE3D84D868E5436B404F786EBCC5C6CE3D84D868E5435AE04ACB9C968</t>
  </si>
  <si>
    <t>잡철물설치(철재) -강판 가공시</t>
  </si>
  <si>
    <t>호표 142</t>
  </si>
  <si>
    <t>5C6CE3D84D868E5435AE04AD409BC7</t>
  </si>
  <si>
    <t>5C6CE3D84D868E5436B404F786EBCC5C6CE3D84D868E5435AE04AD409BC7</t>
  </si>
  <si>
    <t>잡철물제작설치(철재)  간단  kg  건축 14-5   ( 호표 140 )</t>
  </si>
  <si>
    <t>잡철물제작(철재)</t>
  </si>
  <si>
    <t>호표 145</t>
  </si>
  <si>
    <t>5C6CE3D84DB28323DA1D045437A779</t>
  </si>
  <si>
    <t>5C6CE3D84DB28323D97604EAE630255C6CE3D84DB28323DA1D045437A779</t>
  </si>
  <si>
    <t>잡철물설치(철재)</t>
  </si>
  <si>
    <t>호표 146</t>
  </si>
  <si>
    <t>5C6CE3D84DB28323DA1D0455DED014</t>
  </si>
  <si>
    <t>5C6CE3D84DB28323D97604EAE630255C6CE3D84DB28323DA1D0455DED014</t>
  </si>
  <si>
    <t>수성페인트(롤러칠) - 노무비  천장, 2회 칠  M2  건축 17-2-2   ( 호표 155 )</t>
  </si>
  <si>
    <t>건축 17-2-2</t>
  </si>
  <si>
    <t>5C6CA3B94DE18BBE03D304708BD96D5CB363504DCC888C54F90492C343B20159EE75</t>
  </si>
  <si>
    <t>5C6CA3B94DE18BBE03D304708BD96D5CB363504DCC888C54F90492C343B20159EC4C</t>
  </si>
  <si>
    <t>인력품의 20%</t>
  </si>
  <si>
    <t>5C6CA3B94DE18BBE03D304708BD96D5D7873D348F98DA1C65104F038BE001</t>
  </si>
  <si>
    <t>커터(콘크리트 및 아스팔트용).  320∼400mm  HR  토목 9-2.3(4430)   ( 호표 156 )</t>
  </si>
  <si>
    <t>토목 9-2.3(4430)</t>
  </si>
  <si>
    <t>A</t>
  </si>
  <si>
    <t>커터(콘크리트 및 아스팔트용)</t>
  </si>
  <si>
    <t>자재 3</t>
  </si>
  <si>
    <t>5B7CF3264CCF8DF7EA6B0429EA1B17D956A50F</t>
  </si>
  <si>
    <t>5B7CF3264CCF8DF7EA6B0429EA1B17D956A50F985B7CF3264CCF8DF7EA6B0429EA1B17D956A50F</t>
  </si>
  <si>
    <t>공업용휘발유</t>
  </si>
  <si>
    <t>공업용휘발유, 무연</t>
  </si>
  <si>
    <t>자재 20</t>
  </si>
  <si>
    <t>5B62D37F42BE84E03F9A044CEF559E7FCD93D2</t>
  </si>
  <si>
    <t>5B7CF3264CCF8DF7EA6B0429EA1B17D956A50F985B62D37F42BE84E03F9A044CEF559E7FCD93D2</t>
  </si>
  <si>
    <t>주연료비의 20%</t>
  </si>
  <si>
    <t>5B7CF3264CCF8DF7EA6B0429EA1B17D956A50F985D7873D348F98DA1C65104F038BE001</t>
  </si>
  <si>
    <t>일반기계운전사</t>
  </si>
  <si>
    <t>노임 23</t>
  </si>
  <si>
    <t>5CB363504DCC888C54F90492C343B20159E9FA</t>
  </si>
  <si>
    <t>5B7CF3264CCF8DF7EA6B0429EA1B17D956A50F985CB363504DCC888C54F90492C343B20159E9FA</t>
  </si>
  <si>
    <t>공기압축기(이동식).  3.5㎥/min  HR  토목 9-2.3(5205)   ( 호표 158 )</t>
  </si>
  <si>
    <t>토목 9-2.3(5205)</t>
  </si>
  <si>
    <t>공기압축기(이동식)</t>
  </si>
  <si>
    <t>자재 5</t>
  </si>
  <si>
    <t>5B7CF3264CCF8CEECA9D04DFA1D79CAEC83DBF</t>
  </si>
  <si>
    <t>5B7CF3264CCF8CEECA9D04DFA1D79CAEC83DBF145B7CF3264CCF8CEECA9D04DFA1D79CAEC83DBF</t>
  </si>
  <si>
    <t>경유</t>
  </si>
  <si>
    <t>경유, 저유황</t>
  </si>
  <si>
    <t>자재 19</t>
  </si>
  <si>
    <t>5B62D37F42BE84E03F9904A565ADEBD111D1F8</t>
  </si>
  <si>
    <t>5B7CF3264CCF8CEECA9D04DFA1D79CAEC83DBF145B62D37F42BE84E03F9904A565ADEBD111D1F8</t>
  </si>
  <si>
    <t>주연료비의 16%</t>
  </si>
  <si>
    <t>5B7CF3264CCF8CEECA9D04DFA1D79CAEC83DBF145D7873D348F98DA1C65104F038BE001</t>
  </si>
  <si>
    <t>건설기계운전사</t>
  </si>
  <si>
    <t>노임 21</t>
  </si>
  <si>
    <t>5CB363504DCC888C54F90492C343B20159E8DB</t>
  </si>
  <si>
    <t>5B7CF3264CCF8CEECA9D04DFA1D79CAEC83DBF145CB363504DCC888C54F90492C343B20159E8DB</t>
  </si>
  <si>
    <t>아스타일 떼내기  바닥 및 수장 부분  M2  건축 18-1-1 준용   (  )</t>
  </si>
  <si>
    <t>아스타일 떼내기</t>
  </si>
  <si>
    <t>5C6D53A547CE80FA99040484C99DA65CB363504DCC888C54F90492C343B20159EC4C</t>
  </si>
  <si>
    <t>덤프트럭.  8ton  HR  토목 9-2,3(0602)   ( 호표 160 )</t>
  </si>
  <si>
    <t>5B7CF3264CCF891E0884040E72BD168BE64060AE</t>
  </si>
  <si>
    <t>덤프트럭.</t>
  </si>
  <si>
    <t>8ton</t>
  </si>
  <si>
    <t>호표 160</t>
  </si>
  <si>
    <t>토목 9-2,3(0602)</t>
  </si>
  <si>
    <t>덤프트럭</t>
  </si>
  <si>
    <t>자재 1</t>
  </si>
  <si>
    <t>5B7CF3264CCF891E0884040E72BD168BE64060</t>
  </si>
  <si>
    <t>5B7CF3264CCF891E0884040E72BD168BE64060AE5B7CF3264CCF891E0884040E72BD168BE64060</t>
  </si>
  <si>
    <t>5B7CF3264CCF891E0884040E72BD168BE64060AE5B62D37F42BE84E03F9904A565ADEBD111D1F8</t>
  </si>
  <si>
    <t>주연료비의 38%</t>
  </si>
  <si>
    <t>5B7CF3264CCF891E0884040E72BD168BE64060AE5D7873D348F98DA1C65104F038BE001</t>
  </si>
  <si>
    <t>화물차운전사</t>
  </si>
  <si>
    <t>노임 22</t>
  </si>
  <si>
    <t>5CB363504DCC888C54F90492C343B20159E8DA</t>
  </si>
  <si>
    <t>5B7CF3264CCF891E0884040E72BD168BE64060AE5CB363504DCC888C54F90492C343B20159E8DA</t>
  </si>
  <si>
    <t>중 기 단 가 목 록</t>
  </si>
  <si>
    <t>비    고</t>
  </si>
  <si>
    <t>START</t>
  </si>
  <si>
    <t>중 기 단 가 산 출 서</t>
  </si>
  <si>
    <t>산    출    내    역</t>
  </si>
  <si>
    <t>코드</t>
  </si>
  <si>
    <t>품명</t>
  </si>
  <si>
    <t>규격</t>
  </si>
  <si>
    <t xml:space="preserve">시멘트운반  L:30km, 덤프 8ton  포  토목 8-10  ( 산근 1 ) </t>
  </si>
  <si>
    <t>C</t>
  </si>
  <si>
    <t xml:space="preserve"> 운반거리 L=30KM 덤프트럭(8톤), 포대당    </t>
  </si>
  <si>
    <t>C!</t>
  </si>
  <si>
    <t>'운반거리 L=30KM 덤프트럭(8톤), 포대당'</t>
  </si>
  <si>
    <t xml:space="preserve"> </t>
  </si>
  <si>
    <t xml:space="preserve"> 차량속도= 25/V1,25/V2,40KM/V3,40KM/V4,25KM/V5,25KM/V6     </t>
  </si>
  <si>
    <t>'차량속도= 25/V1,25/V2,40KM/V3,40KM/V4,25KM/V5,25KM/V6 '</t>
  </si>
  <si>
    <t xml:space="preserve"> 하치장○-----------------0------------0---------○30KM  </t>
  </si>
  <si>
    <t>'하치장○-----------------0------------0---------○30KM '</t>
  </si>
  <si>
    <t xml:space="preserve"> 운반거리=하치장L1=0.0KM,시내L2=29.5KM,공사장L3=0.5KM    </t>
  </si>
  <si>
    <t>'운반거리=하치장L1=0.0KM,시내L2=29.5KM,공사장L3=0.5KM'</t>
  </si>
  <si>
    <t xml:space="preserve"> 인력운반 (품셈 1-23) 적재비(하치장 상차도 미계상,공장상차도 계상)  </t>
  </si>
  <si>
    <t>'인력운반 (품셈 1-23) 적재비(하치장 상차도 미계상,공장상차도 계상) '</t>
  </si>
  <si>
    <t xml:space="preserve"> L    소운반거리(M)  =20   </t>
  </si>
  <si>
    <t xml:space="preserve"> L   '소운반거리(M)' =20</t>
  </si>
  <si>
    <t xml:space="preserve"> A    1회 운반량(BG)  =1   </t>
  </si>
  <si>
    <t xml:space="preserve"> A   '1회 운반량(BG)' =1</t>
  </si>
  <si>
    <t xml:space="preserve"> T    단위(KG)  =8000   </t>
  </si>
  <si>
    <t xml:space="preserve"> T   '단위(KG)' =8000</t>
  </si>
  <si>
    <t xml:space="preserve"> RT   단위중량(KG)  =40   </t>
  </si>
  <si>
    <t xml:space="preserve"> RT  '단위중량(KG)' =40</t>
  </si>
  <si>
    <t xml:space="preserve"> MV   운반인부의 속도2500M/HR  =2500/60= 41.6666 </t>
  </si>
  <si>
    <t xml:space="preserve"> MV  '운반인부의 속도2500M/HR' =2500/60=?</t>
  </si>
  <si>
    <t xml:space="preserve"> T1   어깨메고부리기시간(MIN)  =2.0   </t>
  </si>
  <si>
    <t xml:space="preserve"> T1  '어깨메고부리기시간(MIN)' =2.0</t>
  </si>
  <si>
    <t xml:space="preserve"> QT   차량 1대당 적재용량(BG)  =T/RT= 200 </t>
  </si>
  <si>
    <t xml:space="preserve"> QT  '차량 1대당 적재용량(BG)' =T/RT=?</t>
  </si>
  <si>
    <t xml:space="preserve"> N    차량 1대당 소요운반회수  =QT/A= 200 </t>
  </si>
  <si>
    <t xml:space="preserve"> N   '차량 1대당 소요운반회수' =QT/A=?</t>
  </si>
  <si>
    <t xml:space="preserve"> CMS  운반 1회당 소요시간(MIN)  =L*2/MV+T1= 2.96 </t>
  </si>
  <si>
    <t xml:space="preserve"> CMS '운반 1회당 소요시간(MIN)' =L*2/MV+T1=?</t>
  </si>
  <si>
    <t xml:space="preserve"> T1A  차량 1대당 적재소요시간(MIN)  =CMS*N= 592 </t>
  </si>
  <si>
    <t xml:space="preserve"> T1A '차량 1대당 적재소요시간(MIN)' =CMS*N=?</t>
  </si>
  <si>
    <t xml:space="preserve"> Q   단위당 소요인부(상,하차)  =T1A/450*1/QT= 0.007 </t>
  </si>
  <si>
    <t xml:space="preserve"> Q  '단위당 소요인부(상,하차)' =T1A/450*1/QT=?</t>
  </si>
  <si>
    <t xml:space="preserve"> 1.덤프트럭(8톤/HR) </t>
  </si>
  <si>
    <t>'1.덤프트럭(8톤/HR)'</t>
  </si>
  <si>
    <t xml:space="preserve"> T   적재용량(KG)  =8000   </t>
  </si>
  <si>
    <t xml:space="preserve"> T  '적재용량(KG)' =8000</t>
  </si>
  <si>
    <t xml:space="preserve"> R1  단위중량(KG)  =40   </t>
  </si>
  <si>
    <t xml:space="preserve"> r1 '단위중량(KG)' =40</t>
  </si>
  <si>
    <t xml:space="preserve"> Q1   1회 적재량(BG)  =T/R1= 200 </t>
  </si>
  <si>
    <t xml:space="preserve"> q1  '1회 적재량(BG)' =T/r1=?</t>
  </si>
  <si>
    <t xml:space="preserve"> f   토량 환산계수  =1   </t>
  </si>
  <si>
    <t xml:space="preserve"> f  '토량 환산계수' =1</t>
  </si>
  <si>
    <t xml:space="preserve"> E   작업효율  =0.9   </t>
  </si>
  <si>
    <t xml:space="preserve"> E  '작업효율' =0.9</t>
  </si>
  <si>
    <t xml:space="preserve"> L1  하치장내 운반거리(KM)  =0.0   </t>
  </si>
  <si>
    <t xml:space="preserve"> L1 '하치장내 운반거리(KM)' =0.0</t>
  </si>
  <si>
    <t xml:space="preserve"> L2  도로주행 운반거리(KM)  =29.5   </t>
  </si>
  <si>
    <t xml:space="preserve"> L2 '도로주행 운반거리(KM)' =29.5</t>
  </si>
  <si>
    <t xml:space="preserve"> L3  공사장내 운반거리(KM)  =0.5   </t>
  </si>
  <si>
    <t xml:space="preserve"> L3 '공사장내 운반거리(KM)' =0.5</t>
  </si>
  <si>
    <t xml:space="preserve"> V1  하치장내적재운반속도(KM/HR)  =25   </t>
  </si>
  <si>
    <t xml:space="preserve"> V1 '하치장내적재운반속도(KM/HR)' =25</t>
  </si>
  <si>
    <t xml:space="preserve"> V2  하치장내공차운반속도(KM/HR)  =25   </t>
  </si>
  <si>
    <t xml:space="preserve"> V2 '하치장내공차운반속도(KM/HR)' =25</t>
  </si>
  <si>
    <t xml:space="preserve"> V3  도로주행적재운반속도(KM/HR)  =40   </t>
  </si>
  <si>
    <t xml:space="preserve"> V3 '도로주행적재운반속도(KM/HR)' =40</t>
  </si>
  <si>
    <t xml:space="preserve"> V4  도로주행공차운반속도(KM/HR)  =40   </t>
  </si>
  <si>
    <t xml:space="preserve"> V4 '도로주행공차운반속도(KM/HR)' =40</t>
  </si>
  <si>
    <t xml:space="preserve"> V5  공사장내적재운반속도(KM/HR)  =25   </t>
  </si>
  <si>
    <t xml:space="preserve"> V5 '공사장내적재운반속도(KM/HR)' =25</t>
  </si>
  <si>
    <t xml:space="preserve"> V6  공사장내공차운반속도(KM/HR)  =25   </t>
  </si>
  <si>
    <t xml:space="preserve"> V6 '공사장내공차운반속도(KM/HR)' =25</t>
  </si>
  <si>
    <t xml:space="preserve"> T1  적재시간(MIN)  =CMS= 2.96 </t>
  </si>
  <si>
    <t xml:space="preserve"> t1 '적재시간(MIN)' =CMS=? </t>
  </si>
  <si>
    <t xml:space="preserve"> T2  왕복시간(MIN)  =((L1/V1)+(L1/V2)+(L2/V3)+(L2/V4)+(L3/V5)+(L3/V6))*60= 90.9 </t>
  </si>
  <si>
    <t xml:space="preserve"> t2 '왕복시간(MIN)' =((L1/V1)+(L1/V2)+(L2/V3)+(L2/V4)+(L3/V5)+(L3/V6))*60=?</t>
  </si>
  <si>
    <t xml:space="preserve"> T3  적하시간(MIN)  =CMS= 2.96 </t>
  </si>
  <si>
    <t xml:space="preserve"> t3 '적하시간(MIN)' =CMS=?</t>
  </si>
  <si>
    <t xml:space="preserve"> T4  적재대기시간(MIN)  =0.42   </t>
  </si>
  <si>
    <t xml:space="preserve"> t4 '적재대기시간(MIN)' =0.42</t>
  </si>
  <si>
    <t xml:space="preserve"> T5  적재함덮개 및 해체시간(MIN)  =3.77   </t>
  </si>
  <si>
    <t xml:space="preserve"> t5 '적재함덮개 및 해체시간(MIN)' =3.77</t>
  </si>
  <si>
    <t xml:space="preserve"> T6   세륜시간 (MIN)  =1.5   </t>
  </si>
  <si>
    <t xml:space="preserve"> t6  '세륜시간 (MIN)' =1.5</t>
  </si>
  <si>
    <t xml:space="preserve"> CM  1회 싸이클 시간(MIN)  =T1+T2+T3+T4+T5+T6= 102.51 </t>
  </si>
  <si>
    <t xml:space="preserve"> Cm '1회 싸이클 시간(MIN)' =t1+t2+t3+t4+t5+t6=?</t>
  </si>
  <si>
    <t xml:space="preserve"> Q   시간당 작업량(BG/HR)  =60*Q1*F*E/CM= 105.356 </t>
  </si>
  <si>
    <t xml:space="preserve"> Q  '시간당 작업량(BG/HR)' =60*q1*f*E/Cm=?    </t>
  </si>
  <si>
    <t xml:space="preserve"> Z   공제시간(HR)  =(CM-(T1+T3+T4+T5))/CM= 0.9013 </t>
  </si>
  <si>
    <t xml:space="preserve"> Z  '공제시간(HR)' =(Cm-(t1+t3+T4+t5))/Cm=? </t>
  </si>
  <si>
    <t xml:space="preserve"> 재료비:  13693 / 105.356*Z = 117.1 </t>
  </si>
  <si>
    <t>'재료비:' ~00000602008000000.M~ / {Q}*Z =?EQ+</t>
  </si>
  <si>
    <t xml:space="preserve"> 노무비:  36869 / 105.356 = 349.9 </t>
  </si>
  <si>
    <t>'노무비:' ~00000602008000000.L~ / {Q} =?EQ+</t>
  </si>
  <si>
    <t xml:space="preserve"> 경  비:  9174 / 105.356 = 87 </t>
  </si>
  <si>
    <t>'경  비:' ~00000602008000000.E~ / {Q} =?EQ+</t>
  </si>
  <si>
    <t xml:space="preserve">  소  계    </t>
  </si>
  <si>
    <t>&gt;'소  계'</t>
  </si>
  <si>
    <t xml:space="preserve"> 2.인력운반 (품셈 1-23) 적하비</t>
  </si>
  <si>
    <t>'2.인력운반 (품셈 1-23) 적하비</t>
  </si>
  <si>
    <t xml:space="preserve">MQ   단위당 소요인부(상,하차)  =T1A/450*1/QT= 0.0065 </t>
  </si>
  <si>
    <t>MQ  '단위당 소요인부(상,하차)' =T1A/450*1/QT=?</t>
  </si>
  <si>
    <t xml:space="preserve"> 보통인부 </t>
  </si>
  <si>
    <t>'보통인부'</t>
  </si>
  <si>
    <t xml:space="preserve"> 노무비: 138989*MQ = 903.4 </t>
  </si>
  <si>
    <t>'노무비:'~L001010101000002.L~*MQ =?EQ+</t>
  </si>
  <si>
    <t xml:space="preserve">  총  계</t>
  </si>
  <si>
    <t>단 가 대 비 표</t>
  </si>
  <si>
    <t>조달청가격</t>
  </si>
  <si>
    <t>PAGE</t>
  </si>
  <si>
    <t>거래가격</t>
  </si>
  <si>
    <t>유통물가</t>
  </si>
  <si>
    <t>물가자료</t>
  </si>
  <si>
    <t>조사가격</t>
  </si>
  <si>
    <t>적용단가</t>
  </si>
  <si>
    <t>품목구분</t>
  </si>
  <si>
    <t>노임구분</t>
  </si>
  <si>
    <t>소수점처리</t>
  </si>
  <si>
    <t>천원</t>
  </si>
  <si>
    <t>5B7CF3264CCF8BC46C34045868FDC10E789399</t>
  </si>
  <si>
    <t>크레인(타이어)</t>
  </si>
  <si>
    <t>자재 2</t>
  </si>
  <si>
    <t>5B7CF3264CCF8CEECA99046499187D0E7BC09A</t>
  </si>
  <si>
    <t>소형브레이커(공압식)</t>
  </si>
  <si>
    <t>자재 4</t>
  </si>
  <si>
    <t>5B7CF3264CCF8E9CA7E60462442EB01C0CA51A</t>
  </si>
  <si>
    <t>용접기(교류)</t>
  </si>
  <si>
    <t>500Amp</t>
  </si>
  <si>
    <t>자재 6</t>
  </si>
  <si>
    <t>별도</t>
  </si>
  <si>
    <t>653</t>
  </si>
  <si>
    <t>417</t>
  </si>
  <si>
    <t>자재 11</t>
  </si>
  <si>
    <t>5B62938544B189014149044CB28FFE8D154D2E</t>
  </si>
  <si>
    <t>하이그로시패널</t>
  </si>
  <si>
    <t>20mm</t>
  </si>
  <si>
    <t>654</t>
  </si>
  <si>
    <t>419</t>
  </si>
  <si>
    <t>576</t>
  </si>
  <si>
    <t>자재 12</t>
  </si>
  <si>
    <t>1488</t>
  </si>
  <si>
    <t>1246</t>
  </si>
  <si>
    <t>수집상차도</t>
  </si>
  <si>
    <t>5B62A3AB44868B00DB290487FF7F0768461EF7</t>
  </si>
  <si>
    <t>산소가스</t>
  </si>
  <si>
    <t>기체</t>
  </si>
  <si>
    <t>1467</t>
  </si>
  <si>
    <t>1238</t>
  </si>
  <si>
    <t>자재 15</t>
  </si>
  <si>
    <t>대기압상태기준</t>
  </si>
  <si>
    <t>568</t>
  </si>
  <si>
    <t>1220</t>
  </si>
  <si>
    <t>1237</t>
  </si>
  <si>
    <t>5B62D37F42AD8FA5203B04A872BA3A24CE9E46</t>
  </si>
  <si>
    <t>아세틸렌가스</t>
  </si>
  <si>
    <t>아세틸렌가스, kg</t>
  </si>
  <si>
    <t>자재 21</t>
  </si>
  <si>
    <t>1274</t>
  </si>
  <si>
    <t>1420 물가자료</t>
  </si>
  <si>
    <t>5B5023F844C3862260B104C82437402F88EA9F</t>
  </si>
  <si>
    <t>용접봉(연강용)</t>
  </si>
  <si>
    <t>3.2(KSE4301)</t>
  </si>
  <si>
    <t>1342</t>
  </si>
  <si>
    <t>1180</t>
  </si>
  <si>
    <t>자재 23</t>
  </si>
  <si>
    <t>5B5023F844C3862260B104C82437402F8A9023</t>
  </si>
  <si>
    <t>용접봉(스테인리스)</t>
  </si>
  <si>
    <t>3.2(KSD308-16)</t>
  </si>
  <si>
    <t>자재 24</t>
  </si>
  <si>
    <t>168</t>
  </si>
  <si>
    <t>78</t>
  </si>
  <si>
    <t>40</t>
  </si>
  <si>
    <t>54</t>
  </si>
  <si>
    <t>22</t>
  </si>
  <si>
    <t>18</t>
  </si>
  <si>
    <t>63</t>
  </si>
  <si>
    <t>26</t>
  </si>
  <si>
    <t>75</t>
  </si>
  <si>
    <t>36</t>
  </si>
  <si>
    <t>5B47A30042A18ECBF04204B545093BBE3CE76F</t>
  </si>
  <si>
    <t>재</t>
  </si>
  <si>
    <t>152</t>
  </si>
  <si>
    <t>73</t>
  </si>
  <si>
    <t>자재 35</t>
  </si>
  <si>
    <t>자재 36</t>
  </si>
  <si>
    <t>112</t>
  </si>
  <si>
    <t>64</t>
  </si>
  <si>
    <t>106</t>
  </si>
  <si>
    <t>58</t>
  </si>
  <si>
    <t>363</t>
  </si>
  <si>
    <t>682</t>
  </si>
  <si>
    <t>679</t>
  </si>
  <si>
    <t>401</t>
  </si>
  <si>
    <t>620</t>
  </si>
  <si>
    <t>658</t>
  </si>
  <si>
    <t>418</t>
  </si>
  <si>
    <t>689</t>
  </si>
  <si>
    <t>659</t>
  </si>
  <si>
    <t>429</t>
  </si>
  <si>
    <t>430</t>
  </si>
  <si>
    <t>98</t>
  </si>
  <si>
    <t>542</t>
  </si>
  <si>
    <t>543</t>
  </si>
  <si>
    <t>656</t>
  </si>
  <si>
    <t>508</t>
  </si>
  <si>
    <t>502</t>
  </si>
  <si>
    <t>시공도</t>
  </si>
  <si>
    <t>706</t>
  </si>
  <si>
    <t>500</t>
  </si>
  <si>
    <t>667</t>
  </si>
  <si>
    <t>672</t>
  </si>
  <si>
    <t>596</t>
  </si>
  <si>
    <t>595</t>
  </si>
  <si>
    <t>597</t>
  </si>
  <si>
    <t>642</t>
  </si>
  <si>
    <t>464</t>
  </si>
  <si>
    <t>608</t>
  </si>
  <si>
    <t>537</t>
  </si>
  <si>
    <t>468</t>
  </si>
  <si>
    <t>648</t>
  </si>
  <si>
    <t>473</t>
  </si>
  <si>
    <t>650</t>
  </si>
  <si>
    <t>470</t>
  </si>
  <si>
    <t>621</t>
  </si>
  <si>
    <t>167</t>
  </si>
  <si>
    <t>736</t>
  </si>
  <si>
    <t>자재 98</t>
  </si>
  <si>
    <t>자재 99</t>
  </si>
  <si>
    <t>551</t>
  </si>
  <si>
    <t>613</t>
  </si>
  <si>
    <t>643</t>
  </si>
  <si>
    <t>465</t>
  </si>
  <si>
    <t>616</t>
  </si>
  <si>
    <t>5B47B3294E8A8BD65A6F043C52BFE2732BAA0B</t>
  </si>
  <si>
    <t>연마지</t>
  </si>
  <si>
    <t>연마지, #120~180, 230*280mm</t>
  </si>
  <si>
    <t>장</t>
  </si>
  <si>
    <t>1353</t>
  </si>
  <si>
    <t>1216</t>
  </si>
  <si>
    <t>자재 111</t>
  </si>
  <si>
    <t>606</t>
  </si>
  <si>
    <t>479</t>
  </si>
  <si>
    <t>5B47B32A488E846141D104836567486D751B42</t>
  </si>
  <si>
    <t>퍼티, 319퍼티, 회색</t>
  </si>
  <si>
    <t>자재 116</t>
  </si>
  <si>
    <t>1L=1.55kg</t>
  </si>
  <si>
    <t>5B47B32A488E846141D104836567486D751ABD</t>
  </si>
  <si>
    <t>퍼티, 319퍼티, 백색</t>
  </si>
  <si>
    <t>자재 117</t>
  </si>
  <si>
    <t>5B47B32A488E846141D104836567486D7475FF</t>
  </si>
  <si>
    <t>F-Tape</t>
  </si>
  <si>
    <t>W:35~100mm</t>
  </si>
  <si>
    <t>자재 118</t>
  </si>
  <si>
    <t>5B47B32A488E846141D104836567486D7474DA</t>
  </si>
  <si>
    <t>휠러</t>
  </si>
  <si>
    <t>자재 119</t>
  </si>
  <si>
    <t>5B47B32A48988ACE63930420280EB90F0520AD</t>
  </si>
  <si>
    <t>수성페인트</t>
  </si>
  <si>
    <t>수성페인트, KSM6010-2종1급, 백색</t>
  </si>
  <si>
    <t>600</t>
  </si>
  <si>
    <t>자재 120</t>
  </si>
  <si>
    <t>5B47B32A48988ACE6399044885BF3E444AEA0C</t>
  </si>
  <si>
    <t>아크릴수지페인트</t>
  </si>
  <si>
    <t>아크릴수지페인트, KSM6020-2종1급, 흑색</t>
  </si>
  <si>
    <t>자재 121</t>
  </si>
  <si>
    <t>5B47B32A48988ACE6AC30495147B9EC7342EFA</t>
  </si>
  <si>
    <t>방청페인트, KSM6030-1종1류, 광명단페인트</t>
  </si>
  <si>
    <t>476</t>
  </si>
  <si>
    <t>자재 122</t>
  </si>
  <si>
    <t>5B47B32A48988ACE6AC70470E48BA32CDE735B</t>
  </si>
  <si>
    <t>조합페인트</t>
  </si>
  <si>
    <t>조합페인트, KSM6020-1종1급, 백색</t>
  </si>
  <si>
    <t>477</t>
  </si>
  <si>
    <t>자재 124</t>
  </si>
  <si>
    <t>592</t>
  </si>
  <si>
    <t>395</t>
  </si>
  <si>
    <t>5B47B32A48988AC359710496313504DFDF025F</t>
  </si>
  <si>
    <t>시너, KSM6060, 1종</t>
  </si>
  <si>
    <t>자재 126</t>
  </si>
  <si>
    <t>5B35431F41C8849F8E6C04E1138C3B1383FBE9</t>
  </si>
  <si>
    <t>일반구조용각형강관, 각형강관, 50*50*2.3mm</t>
  </si>
  <si>
    <t>72</t>
  </si>
  <si>
    <t>34</t>
  </si>
  <si>
    <t>자재 128</t>
  </si>
  <si>
    <t>104</t>
  </si>
  <si>
    <t>2</t>
  </si>
  <si>
    <t>5C2D9345484282A3BC1004B5A07636426A0A4D</t>
  </si>
  <si>
    <t>일반경비, 전력</t>
  </si>
  <si>
    <t>kwh</t>
  </si>
  <si>
    <t>자재 145</t>
  </si>
  <si>
    <t>B</t>
  </si>
  <si>
    <t>5CB363504DCC888C54F90492C343B20159ED55</t>
  </si>
  <si>
    <t>철판공</t>
  </si>
  <si>
    <t>노임 6</t>
  </si>
  <si>
    <t>5CB363504DCC888C54F90492C343B20159ED57</t>
  </si>
  <si>
    <t>용접공</t>
  </si>
  <si>
    <t>노임 7</t>
  </si>
  <si>
    <t>5CB363504DCC888C54FD040D2ABFD64E63A04D</t>
  </si>
  <si>
    <t>코킹공</t>
  </si>
  <si>
    <t>기타 직종</t>
  </si>
  <si>
    <t>노임 24</t>
  </si>
  <si>
    <t>공 사 원 가 계 산 서</t>
  </si>
  <si>
    <t>비        목</t>
  </si>
  <si>
    <t>금      액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</si>
  <si>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</si>
  <si>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</si>
  <si>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</si>
  <si>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</si>
  <si>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</si>
  <si>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</si>
  <si>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</si>
  <si>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</si>
  <si>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</si>
  <si>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</si>
  <si>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</si>
  <si>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</si>
  <si>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</si>
  <si>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</si>
  <si>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직  접  노  무  비</t>
  </si>
  <si>
    <t>B2</t>
  </si>
  <si>
    <t>간  접  노  무  비</t>
  </si>
  <si>
    <t>직접노무비 * 8%</t>
  </si>
  <si>
    <t>BS</t>
  </si>
  <si>
    <t>C2</t>
  </si>
  <si>
    <t>기   계    경   비</t>
  </si>
  <si>
    <t>C3</t>
  </si>
  <si>
    <t>가      설      비</t>
  </si>
  <si>
    <t>C4</t>
  </si>
  <si>
    <t>산  재  보  험  료</t>
  </si>
  <si>
    <t>노무비 * 3.73%</t>
  </si>
  <si>
    <t>C5</t>
  </si>
  <si>
    <t>고  용  보  험  료</t>
  </si>
  <si>
    <t>노무비 * 0.87%</t>
  </si>
  <si>
    <t>C6</t>
  </si>
  <si>
    <t>국민  건강  보험료</t>
  </si>
  <si>
    <t>직접노무비 * 3.335%</t>
  </si>
  <si>
    <t>C7</t>
  </si>
  <si>
    <t>국민  연금  보험료</t>
  </si>
  <si>
    <t>직접노무비 * 4.5%</t>
  </si>
  <si>
    <t>CB</t>
  </si>
  <si>
    <t>노인장기요양보험료</t>
  </si>
  <si>
    <t>건강보험료 * 10.25%</t>
  </si>
  <si>
    <t>C8</t>
  </si>
  <si>
    <t>퇴직  공제  부금비</t>
  </si>
  <si>
    <t>직접노무비 * 2.3%</t>
  </si>
  <si>
    <t>CA</t>
  </si>
  <si>
    <t>산업안전보건관리비</t>
  </si>
  <si>
    <t>(재료비+직노) * 2.93%</t>
  </si>
  <si>
    <t>CH</t>
  </si>
  <si>
    <t>환  경  보  전  비</t>
  </si>
  <si>
    <t>(재료비+직노+기계경비) * 0.3%</t>
  </si>
  <si>
    <t>CG</t>
  </si>
  <si>
    <t>기   타    경   비</t>
  </si>
  <si>
    <t>(재료비+노무비) * 5.6%</t>
  </si>
  <si>
    <t>CK</t>
  </si>
  <si>
    <t>하도급지급보증수수료</t>
  </si>
  <si>
    <t>(재료비+직노+기계경비) * 0.081%</t>
  </si>
  <si>
    <t>CL</t>
  </si>
  <si>
    <t>건설기계대여금지급보증서발급수수료</t>
  </si>
  <si>
    <t>(재료비+직노+기계경비) * 0.07%</t>
  </si>
  <si>
    <t>CS</t>
  </si>
  <si>
    <t>S1</t>
  </si>
  <si>
    <t xml:space="preserve">        계</t>
  </si>
  <si>
    <t>D1</t>
  </si>
  <si>
    <t>일  반  관  리  비</t>
  </si>
  <si>
    <t>계 * 6%</t>
  </si>
  <si>
    <t>D2</t>
  </si>
  <si>
    <t>이              윤</t>
  </si>
  <si>
    <t>(노무비+경비+일반관리비) * 15%</t>
  </si>
  <si>
    <t>D8</t>
  </si>
  <si>
    <t>건설폐기물처리비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</si>
  <si>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</si>
  <si>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</si>
  <si>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</si>
  <si>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</si>
  <si>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</si>
  <si>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</si>
  <si>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</si>
  <si>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S2</t>
  </si>
  <si>
    <t>총   공   사    비</t>
  </si>
  <si>
    <t>이 Sheet는 수정하지 마십시요</t>
  </si>
  <si>
    <t>공사구분</t>
  </si>
  <si>
    <t>타이틀</t>
  </si>
  <si>
    <t>확정내역</t>
  </si>
  <si>
    <t>원내역</t>
  </si>
  <si>
    <t>자재단가적용</t>
  </si>
  <si>
    <t>경비단가적용</t>
  </si>
  <si>
    <t>품목코드형식</t>
  </si>
  <si>
    <t>XXXX-XXXX-XXXXXXXXX</t>
  </si>
  <si>
    <t>내역금액소수점처리</t>
  </si>
  <si>
    <t>일위대가내역소수점처리</t>
  </si>
  <si>
    <t>단가명</t>
  </si>
  <si>
    <t>TTTTT</t>
  </si>
  <si>
    <t>환율</t>
  </si>
  <si>
    <t>시간당작업량</t>
  </si>
  <si>
    <t>R</t>
  </si>
  <si>
    <t>1회 사이클시간</t>
  </si>
  <si>
    <t>시간당 작업사이클</t>
  </si>
  <si>
    <t>일반변수</t>
  </si>
  <si>
    <t>시간당 노임산출 계수</t>
  </si>
  <si>
    <t>1/8*16/12*25/20</t>
  </si>
  <si>
    <t>재료비 할증 계수</t>
  </si>
  <si>
    <t>노무비 할증 계수</t>
  </si>
  <si>
    <t>경비 할증 계수</t>
  </si>
  <si>
    <t>내역,일위대가 품명,규격,단위 따로적용</t>
  </si>
  <si>
    <t>내역단가 소수점처리</t>
  </si>
  <si>
    <t>공종구분명</t>
  </si>
  <si>
    <t>원가비목코드</t>
  </si>
  <si>
    <t>작 업 부 산 물</t>
  </si>
  <si>
    <t>운    반    비</t>
  </si>
  <si>
    <t>C1</t>
  </si>
  <si>
    <t>관 급 자 재 비</t>
  </si>
  <si>
    <t>DJ</t>
  </si>
  <si>
    <t>사 급 자 재 비</t>
  </si>
  <si>
    <t>D3</t>
  </si>
  <si>
    <t>외    자    재</t>
  </si>
  <si>
    <t>...</t>
  </si>
  <si>
    <t>금액 : (￦)</t>
    <phoneticPr fontId="1" type="noConversion"/>
  </si>
  <si>
    <t>[ 서울시립대학교 도시과학빅데이터·AI연구소공간조성공사 ]</t>
    <phoneticPr fontId="1" type="noConversion"/>
  </si>
  <si>
    <t>공사명 : 서울시립대학교 도시과학빅데이터·AI연구소공간조성공사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</si>
</sst>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#"/>
    <numFmt numFmtId="177" formatCode="#,###;\-#,###;#;"/>
    <numFmt numFmtId="178" formatCode="#,##0.00#"/>
    <numFmt numFmtId="179" formatCode="#,##0.0"/>
    <numFmt numFmtId="180" formatCode="#,##0.0;\-#,##0.0;#"/>
    <numFmt numFmtId="181" formatCode="#,##0;\-#,##0;#"/>
    <numFmt numFmtId="182" formatCode="#,##0.00#;\-#,##0.00#;#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b/>
      <u/>
      <sz val="16"/>
      <color theme="1"/>
      <name val="돋움체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  <xf numFmtId="181" fontId="5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quotePrefix="1" applyFont="1" applyBorder="1" applyAlignment="1">
      <alignment vertical="center" wrapText="1"/>
    </xf>
    <xf numFmtId="0" fontId="5" fillId="0" borderId="3" xfId="0" quotePrefix="1" applyFont="1" applyBorder="1" applyAlignment="1">
      <alignment vertical="center" wrapText="1"/>
    </xf>
    <xf numFmtId="180" fontId="5" fillId="0" borderId="3" xfId="0" applyNumberFormat="1" applyFont="1" applyBorder="1" applyAlignment="1">
      <alignment vertical="center" wrapText="1"/>
    </xf>
    <xf numFmtId="0" fontId="5" fillId="0" borderId="4" xfId="0" quotePrefix="1" applyFont="1" applyBorder="1" applyAlignment="1">
      <alignment vertical="center" wrapText="1"/>
    </xf>
    <xf numFmtId="181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82" fontId="5" fillId="0" borderId="1" xfId="0" quotePrefix="1" applyNumberFormat="1" applyFont="1" applyBorder="1" applyAlignment="1">
      <alignment vertical="center" wrapText="1"/>
    </xf>
    <xf numFmtId="182" fontId="5" fillId="0" borderId="1" xfId="0" applyNumberFormat="1" applyFont="1" applyBorder="1" applyAlignment="1">
      <alignment vertical="center" wrapText="1"/>
    </xf>
    <xf numFmtId="182" fontId="0" fillId="0" borderId="0" xfId="0" applyNumberFormat="1" applyAlignment="1">
      <alignment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quotePrefix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distributed" vertical="center" wrapText="1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5" fillId="0" borderId="1" xfId="0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tabSelected="1" topLeftCell="B1" workbookViewId="0">
      <selection activeCell="B1" sqref="B1:G1"/>
    </sheetView>
  </sheetViews>
  <sheetFormatPr defaultRowHeight="16.5" x14ac:dyDescent="0.3"/>
  <cols>
    <col min="1" max="1" width="0" hidden="1" customWidth="1"/>
    <col min="2" max="3" width="4.625" customWidth="1"/>
    <col min="4" max="4" width="35.625" customWidth="1"/>
    <col min="5" max="5" width="25.625" customWidth="1"/>
    <col min="6" max="6" width="60.625" customWidth="1"/>
    <col min="7" max="7" width="30.625" customWidth="1"/>
  </cols>
  <sheetData>
    <row r="1" spans="1:7" ht="24" customHeight="1" x14ac:dyDescent="0.3">
      <c r="B1" s="31" t="s">
        <v>2216</v>
      </c>
      <c r="C1" s="31"/>
      <c r="D1" s="31"/>
      <c r="E1" s="31"/>
      <c r="F1" s="31"/>
      <c r="G1" s="31"/>
    </row>
    <row r="2" spans="1:7" ht="21.95" customHeight="1" x14ac:dyDescent="0.3">
      <c r="B2" s="32" t="s">
        <v>2334</v>
      </c>
      <c r="C2" s="32"/>
      <c r="D2" s="32"/>
      <c r="E2" s="32"/>
      <c r="F2" s="33" t="s">
        <v>2332</v>
      </c>
      <c r="G2" s="33"/>
    </row>
    <row r="3" spans="1:7" ht="21.95" customHeight="1" x14ac:dyDescent="0.3">
      <c r="B3" s="34" t="s">
        <v>2217</v>
      </c>
      <c r="C3" s="34"/>
      <c r="D3" s="34"/>
      <c r="E3" s="26" t="s">
        <v>2218</v>
      </c>
      <c r="F3" s="26" t="s">
        <v>2219</v>
      </c>
      <c r="G3" s="26" t="s">
        <v>698</v>
      </c>
    </row>
    <row r="4" spans="1:7" ht="21.95" customHeight="1" x14ac:dyDescent="0.3">
      <c r="A4" s="1" t="s">
        <v>2224</v>
      </c>
      <c r="B4" s="35" t="s">
        <v>2220</v>
      </c>
      <c r="C4" s="35" t="s">
        <v>2221</v>
      </c>
      <c r="D4" s="27" t="s">
        <v>2225</v>
      </c>
      <c r="E4" s="28">
        <f>TRUNC(공종별집계표!F5, 0)</f>
        <v>0</v>
      </c>
      <c r="F4" s="12" t="s">
        <v>52</v>
      </c>
      <c r="G4" s="12" t="s">
        <v>52</v>
      </c>
    </row>
    <row r="5" spans="1:7" ht="21.95" customHeight="1" x14ac:dyDescent="0.3">
      <c r="A5" s="1" t="s">
        <v>2226</v>
      </c>
      <c r="B5" s="35"/>
      <c r="C5" s="35"/>
      <c r="D5" s="27" t="s">
        <v>2227</v>
      </c>
      <c r="E5" s="28">
        <v>0</v>
      </c>
      <c r="F5" s="12" t="s">
        <v>52</v>
      </c>
      <c r="G5" s="12" t="s">
        <v>52</v>
      </c>
    </row>
    <row r="6" spans="1:7" ht="21.95" customHeight="1" x14ac:dyDescent="0.3">
      <c r="A6" s="1" t="s">
        <v>2228</v>
      </c>
      <c r="B6" s="35"/>
      <c r="C6" s="35"/>
      <c r="D6" s="27" t="s">
        <v>2229</v>
      </c>
      <c r="E6" s="28">
        <v>0</v>
      </c>
      <c r="F6" s="12" t="s">
        <v>52</v>
      </c>
      <c r="G6" s="12" t="s">
        <v>52</v>
      </c>
    </row>
    <row r="7" spans="1:7" ht="21.95" customHeight="1" x14ac:dyDescent="0.3">
      <c r="A7" s="1" t="s">
        <v>2230</v>
      </c>
      <c r="B7" s="35"/>
      <c r="C7" s="35"/>
      <c r="D7" s="27" t="s">
        <v>2231</v>
      </c>
      <c r="E7" s="28">
        <f>TRUNC(E4+E5-E6, 0)</f>
        <v>0</v>
      </c>
      <c r="F7" s="12" t="s">
        <v>52</v>
      </c>
      <c r="G7" s="12" t="s">
        <v>52</v>
      </c>
    </row>
    <row r="8" spans="1:7" ht="21.95" customHeight="1" x14ac:dyDescent="0.3">
      <c r="A8" s="1" t="s">
        <v>2232</v>
      </c>
      <c r="B8" s="35"/>
      <c r="C8" s="35" t="s">
        <v>2222</v>
      </c>
      <c r="D8" s="27" t="s">
        <v>2233</v>
      </c>
      <c r="E8" s="28">
        <f>TRUNC(공종별집계표!H5, 0)</f>
        <v>0</v>
      </c>
      <c r="F8" s="12" t="s">
        <v>52</v>
      </c>
      <c r="G8" s="12" t="s">
        <v>52</v>
      </c>
    </row>
    <row r="9" spans="1:7" ht="21.95" customHeight="1" x14ac:dyDescent="0.3">
      <c r="A9" s="1" t="s">
        <v>2234</v>
      </c>
      <c r="B9" s="35"/>
      <c r="C9" s="35"/>
      <c r="D9" s="27" t="s">
        <v>2235</v>
      </c>
      <c r="E9" s="28">
        <f>TRUNC(E8*0.08, 0)</f>
        <v>0</v>
      </c>
      <c r="F9" s="12" t="s">
        <v>2236</v>
      </c>
      <c r="G9" s="12" t="s">
        <v>52</v>
      </c>
    </row>
    <row r="10" spans="1:7" ht="21.95" customHeight="1" x14ac:dyDescent="0.3">
      <c r="A10" s="1" t="s">
        <v>2237</v>
      </c>
      <c r="B10" s="35"/>
      <c r="C10" s="35"/>
      <c r="D10" s="27" t="s">
        <v>2231</v>
      </c>
      <c r="E10" s="28">
        <f>TRUNC(E8+E9, 0)</f>
        <v>0</v>
      </c>
      <c r="F10" s="12" t="s">
        <v>52</v>
      </c>
      <c r="G10" s="12" t="s">
        <v>52</v>
      </c>
    </row>
    <row r="11" spans="1:7" ht="21.95" customHeight="1" x14ac:dyDescent="0.3">
      <c r="A11" s="1" t="s">
        <v>2238</v>
      </c>
      <c r="B11" s="35"/>
      <c r="C11" s="35" t="s">
        <v>2223</v>
      </c>
      <c r="D11" s="27" t="s">
        <v>2239</v>
      </c>
      <c r="E11" s="28">
        <f>TRUNC(공종별집계표!J5, 0)</f>
        <v>0</v>
      </c>
      <c r="F11" s="12" t="s">
        <v>52</v>
      </c>
      <c r="G11" s="12" t="s">
        <v>52</v>
      </c>
    </row>
    <row r="12" spans="1:7" ht="21.95" hidden="1" customHeight="1" x14ac:dyDescent="0.3">
      <c r="A12" s="1" t="s">
        <v>2240</v>
      </c>
      <c r="B12" s="35"/>
      <c r="C12" s="35"/>
      <c r="D12" s="27" t="s">
        <v>2241</v>
      </c>
      <c r="E12" s="28">
        <v>0</v>
      </c>
      <c r="F12" s="12" t="s">
        <v>52</v>
      </c>
      <c r="G12" s="12" t="s">
        <v>52</v>
      </c>
    </row>
    <row r="13" spans="1:7" ht="21.95" customHeight="1" x14ac:dyDescent="0.3">
      <c r="A13" s="1" t="s">
        <v>2242</v>
      </c>
      <c r="B13" s="35"/>
      <c r="C13" s="35"/>
      <c r="D13" s="27" t="s">
        <v>2243</v>
      </c>
      <c r="E13" s="28">
        <f>TRUNC(E10*0.0373, 0)</f>
        <v>0</v>
      </c>
      <c r="F13" s="12" t="s">
        <v>2244</v>
      </c>
      <c r="G13" s="12" t="s">
        <v>52</v>
      </c>
    </row>
    <row r="14" spans="1:7" ht="21.95" customHeight="1" x14ac:dyDescent="0.3">
      <c r="A14" s="1" t="s">
        <v>2245</v>
      </c>
      <c r="B14" s="35"/>
      <c r="C14" s="35"/>
      <c r="D14" s="27" t="s">
        <v>2246</v>
      </c>
      <c r="E14" s="28">
        <f>TRUNC(E10*0.0087, 0)</f>
        <v>0</v>
      </c>
      <c r="F14" s="12" t="s">
        <v>2247</v>
      </c>
      <c r="G14" s="12" t="s">
        <v>52</v>
      </c>
    </row>
    <row r="15" spans="1:7" ht="21.95" customHeight="1" x14ac:dyDescent="0.3">
      <c r="A15" s="1" t="s">
        <v>2248</v>
      </c>
      <c r="B15" s="35"/>
      <c r="C15" s="35"/>
      <c r="D15" s="27" t="s">
        <v>2249</v>
      </c>
      <c r="E15" s="28">
        <f>TRUNC(E8*0.03335, 0)</f>
        <v>0</v>
      </c>
      <c r="F15" s="12" t="s">
        <v>2250</v>
      </c>
      <c r="G15" s="12" t="s">
        <v>52</v>
      </c>
    </row>
    <row r="16" spans="1:7" ht="21.95" customHeight="1" x14ac:dyDescent="0.3">
      <c r="A16" s="1" t="s">
        <v>2251</v>
      </c>
      <c r="B16" s="35"/>
      <c r="C16" s="35"/>
      <c r="D16" s="27" t="s">
        <v>2252</v>
      </c>
      <c r="E16" s="28">
        <f>TRUNC(E8*0.045, 0)</f>
        <v>0</v>
      </c>
      <c r="F16" s="12" t="s">
        <v>2253</v>
      </c>
      <c r="G16" s="12" t="s">
        <v>52</v>
      </c>
    </row>
    <row r="17" spans="1:7" ht="21.95" customHeight="1" x14ac:dyDescent="0.3">
      <c r="A17" s="1" t="s">
        <v>2254</v>
      </c>
      <c r="B17" s="35"/>
      <c r="C17" s="35"/>
      <c r="D17" s="27" t="s">
        <v>2255</v>
      </c>
      <c r="E17" s="28">
        <f>TRUNC(E15*0.1025, 0)</f>
        <v>0</v>
      </c>
      <c r="F17" s="12" t="s">
        <v>2256</v>
      </c>
      <c r="G17" s="12" t="s">
        <v>52</v>
      </c>
    </row>
    <row r="18" spans="1:7" ht="21.95" customHeight="1" x14ac:dyDescent="0.3">
      <c r="A18" s="1" t="s">
        <v>2257</v>
      </c>
      <c r="B18" s="35"/>
      <c r="C18" s="35"/>
      <c r="D18" s="27" t="s">
        <v>2258</v>
      </c>
      <c r="E18" s="28">
        <f>TRUNC(E8*0.023, 0)</f>
        <v>0</v>
      </c>
      <c r="F18" s="12" t="s">
        <v>2259</v>
      </c>
      <c r="G18" s="12" t="s">
        <v>52</v>
      </c>
    </row>
    <row r="19" spans="1:7" ht="21.95" customHeight="1" x14ac:dyDescent="0.3">
      <c r="A19" s="1" t="s">
        <v>2260</v>
      </c>
      <c r="B19" s="35"/>
      <c r="C19" s="35"/>
      <c r="D19" s="27" t="s">
        <v>2261</v>
      </c>
      <c r="E19" s="28">
        <f>TRUNC((E7+E8+(0/1.1))*0.0293, 0)</f>
        <v>0</v>
      </c>
      <c r="F19" s="12" t="s">
        <v>2262</v>
      </c>
      <c r="G19" s="12" t="s">
        <v>52</v>
      </c>
    </row>
    <row r="20" spans="1:7" ht="21.95" customHeight="1" x14ac:dyDescent="0.3">
      <c r="A20" s="1" t="s">
        <v>2263</v>
      </c>
      <c r="B20" s="35"/>
      <c r="C20" s="35"/>
      <c r="D20" s="27" t="s">
        <v>2264</v>
      </c>
      <c r="E20" s="28">
        <f>TRUNC((E7+E8+E11)*0.003, 0)</f>
        <v>0</v>
      </c>
      <c r="F20" s="12" t="s">
        <v>2265</v>
      </c>
      <c r="G20" s="12" t="s">
        <v>52</v>
      </c>
    </row>
    <row r="21" spans="1:7" ht="21.95" customHeight="1" x14ac:dyDescent="0.3">
      <c r="A21" s="1" t="s">
        <v>2266</v>
      </c>
      <c r="B21" s="35"/>
      <c r="C21" s="35"/>
      <c r="D21" s="27" t="s">
        <v>2267</v>
      </c>
      <c r="E21" s="28">
        <f>TRUNC((E7+E10)*0.056, 0)</f>
        <v>0</v>
      </c>
      <c r="F21" s="12" t="s">
        <v>2268</v>
      </c>
      <c r="G21" s="12" t="s">
        <v>52</v>
      </c>
    </row>
    <row r="22" spans="1:7" ht="21.95" customHeight="1" x14ac:dyDescent="0.3">
      <c r="A22" s="1" t="s">
        <v>2269</v>
      </c>
      <c r="B22" s="35"/>
      <c r="C22" s="35"/>
      <c r="D22" s="27" t="s">
        <v>2270</v>
      </c>
      <c r="E22" s="28">
        <f>TRUNC((E7+E8+E11)*0.00081, 0)</f>
        <v>0</v>
      </c>
      <c r="F22" s="12" t="s">
        <v>2271</v>
      </c>
      <c r="G22" s="12" t="s">
        <v>52</v>
      </c>
    </row>
    <row r="23" spans="1:7" ht="21.95" customHeight="1" x14ac:dyDescent="0.3">
      <c r="A23" s="1" t="s">
        <v>2272</v>
      </c>
      <c r="B23" s="35"/>
      <c r="C23" s="35"/>
      <c r="D23" s="27" t="s">
        <v>2273</v>
      </c>
      <c r="E23" s="28">
        <f>TRUNC((E7+E8+E11)*0.0007, 0)</f>
        <v>0</v>
      </c>
      <c r="F23" s="12" t="s">
        <v>2274</v>
      </c>
      <c r="G23" s="12" t="s">
        <v>52</v>
      </c>
    </row>
    <row r="24" spans="1:7" ht="21.95" customHeight="1" x14ac:dyDescent="0.3">
      <c r="A24" s="1" t="s">
        <v>2275</v>
      </c>
      <c r="B24" s="35"/>
      <c r="C24" s="35"/>
      <c r="D24" s="27" t="s">
        <v>2231</v>
      </c>
      <c r="E24" s="28">
        <f>TRUNC(E11+E12+E13+E14+E15+E16+E18+E19+E17+E21+E20+E22+E23, 0)</f>
        <v>0</v>
      </c>
      <c r="F24" s="12" t="s">
        <v>52</v>
      </c>
      <c r="G24" s="12" t="s">
        <v>52</v>
      </c>
    </row>
    <row r="25" spans="1:7" ht="21.95" customHeight="1" x14ac:dyDescent="0.3">
      <c r="A25" s="1" t="s">
        <v>2276</v>
      </c>
      <c r="B25" s="29" t="s">
        <v>2277</v>
      </c>
      <c r="C25" s="29"/>
      <c r="D25" s="30"/>
      <c r="E25" s="28">
        <f>TRUNC(E7+E10+E24, 0)</f>
        <v>0</v>
      </c>
      <c r="F25" s="12" t="s">
        <v>52</v>
      </c>
      <c r="G25" s="12" t="s">
        <v>52</v>
      </c>
    </row>
    <row r="26" spans="1:7" ht="21.95" customHeight="1" x14ac:dyDescent="0.3">
      <c r="A26" s="1" t="s">
        <v>2278</v>
      </c>
      <c r="B26" s="29" t="s">
        <v>2279</v>
      </c>
      <c r="C26" s="29"/>
      <c r="D26" s="30"/>
      <c r="E26" s="28"/>
      <c r="F26" s="12" t="s">
        <v>2280</v>
      </c>
      <c r="G26" s="12" t="s">
        <v>52</v>
      </c>
    </row>
    <row r="27" spans="1:7" ht="21.95" customHeight="1" x14ac:dyDescent="0.3">
      <c r="A27" s="1" t="s">
        <v>2281</v>
      </c>
      <c r="B27" s="29" t="s">
        <v>2282</v>
      </c>
      <c r="C27" s="29"/>
      <c r="D27" s="30"/>
      <c r="E27" s="28"/>
      <c r="F27" s="12" t="s">
        <v>2283</v>
      </c>
      <c r="G27" s="12" t="s">
        <v>52</v>
      </c>
    </row>
    <row r="28" spans="1:7" ht="21.95" customHeight="1" x14ac:dyDescent="0.3">
      <c r="A28" s="1" t="s">
        <v>2284</v>
      </c>
      <c r="B28" s="29" t="s">
        <v>2285</v>
      </c>
      <c r="C28" s="29"/>
      <c r="D28" s="30"/>
      <c r="E28" s="28"/>
      <c r="F28" s="12" t="s">
        <v>52</v>
      </c>
      <c r="G28" s="12" t="s">
        <v>52</v>
      </c>
    </row>
    <row r="29" spans="1:7" ht="21.95" customHeight="1" x14ac:dyDescent="0.3">
      <c r="A29" s="1" t="s">
        <v>2286</v>
      </c>
      <c r="B29" s="29" t="s">
        <v>2287</v>
      </c>
      <c r="C29" s="29"/>
      <c r="D29" s="30"/>
      <c r="E29" s="28"/>
      <c r="F29" s="12" t="s">
        <v>52</v>
      </c>
      <c r="G29" s="12" t="s">
        <v>52</v>
      </c>
    </row>
    <row r="30" spans="1:7" ht="21.95" customHeight="1" x14ac:dyDescent="0.3">
      <c r="A30" s="1" t="s">
        <v>2288</v>
      </c>
      <c r="B30" s="29" t="s">
        <v>2289</v>
      </c>
      <c r="C30" s="29"/>
      <c r="D30" s="30"/>
      <c r="E30" s="28"/>
      <c r="F30" s="12" t="s">
        <v>2290</v>
      </c>
      <c r="G30" s="12" t="s">
        <v>52</v>
      </c>
    </row>
    <row r="31" spans="1:7" ht="21.95" customHeight="1" x14ac:dyDescent="0.3">
      <c r="A31" s="1" t="s">
        <v>2291</v>
      </c>
      <c r="B31" s="29" t="s">
        <v>2292</v>
      </c>
      <c r="C31" s="29"/>
      <c r="D31" s="30"/>
      <c r="E31" s="28"/>
      <c r="F31" s="12" t="s">
        <v>52</v>
      </c>
      <c r="G31" s="12" t="s">
        <v>52</v>
      </c>
    </row>
    <row r="32" spans="1:7" ht="21.95" customHeight="1" x14ac:dyDescent="0.3">
      <c r="A32" s="1" t="s">
        <v>2293</v>
      </c>
      <c r="B32" s="29" t="s">
        <v>2294</v>
      </c>
      <c r="C32" s="29"/>
      <c r="D32" s="30"/>
      <c r="E32" s="28"/>
      <c r="F32" s="12" t="s">
        <v>52</v>
      </c>
      <c r="G32" s="12" t="s">
        <v>52</v>
      </c>
    </row>
  </sheetData>
  <mergeCells count="16">
    <mergeCell ref="B1:G1"/>
    <mergeCell ref="B2:E2"/>
    <mergeCell ref="F2:G2"/>
    <mergeCell ref="B3:D3"/>
    <mergeCell ref="B4:B24"/>
    <mergeCell ref="C4:C7"/>
    <mergeCell ref="C8:C10"/>
    <mergeCell ref="C11:C24"/>
    <mergeCell ref="B31:D31"/>
    <mergeCell ref="B32:D32"/>
    <mergeCell ref="B25:D25"/>
    <mergeCell ref="B26:D26"/>
    <mergeCell ref="B27:D27"/>
    <mergeCell ref="B28:D28"/>
    <mergeCell ref="B29:D29"/>
    <mergeCell ref="B30:D30"/>
  </mergeCells>
  <phoneticPr fontId="1" type="noConversion"/>
  <pageMargins left="0.78740157480314954" right="0" top="0.39370078740157477" bottom="0.39370078740157477" header="0" footer="0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7"/>
  <sheetViews>
    <sheetView workbookViewId="0">
      <selection activeCell="A2" sqref="A2:M2"/>
    </sheetView>
  </sheetViews>
  <sheetFormatPr defaultRowHeight="16.5" x14ac:dyDescent="0.3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20" ht="30" customHeight="1" x14ac:dyDescent="0.3">
      <c r="A2" s="40" t="s">
        <v>2333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20" ht="30" customHeight="1" x14ac:dyDescent="0.3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/>
      <c r="G3" s="37" t="s">
        <v>9</v>
      </c>
      <c r="H3" s="37"/>
      <c r="I3" s="37" t="s">
        <v>10</v>
      </c>
      <c r="J3" s="37"/>
      <c r="K3" s="37" t="s">
        <v>11</v>
      </c>
      <c r="L3" s="37"/>
      <c r="M3" s="37" t="s">
        <v>12</v>
      </c>
      <c r="N3" s="36" t="s">
        <v>13</v>
      </c>
      <c r="O3" s="36" t="s">
        <v>14</v>
      </c>
      <c r="P3" s="36" t="s">
        <v>15</v>
      </c>
      <c r="Q3" s="36" t="s">
        <v>16</v>
      </c>
      <c r="R3" s="36" t="s">
        <v>17</v>
      </c>
      <c r="S3" s="36" t="s">
        <v>18</v>
      </c>
      <c r="T3" s="36" t="s">
        <v>19</v>
      </c>
    </row>
    <row r="4" spans="1:20" ht="30" customHeight="1" x14ac:dyDescent="0.3">
      <c r="A4" s="38"/>
      <c r="B4" s="38"/>
      <c r="C4" s="38"/>
      <c r="D4" s="38"/>
      <c r="E4" s="7" t="s">
        <v>7</v>
      </c>
      <c r="F4" s="7" t="s">
        <v>8</v>
      </c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38"/>
      <c r="N4" s="36"/>
      <c r="O4" s="36"/>
      <c r="P4" s="36"/>
      <c r="Q4" s="36"/>
      <c r="R4" s="36"/>
      <c r="S4" s="36"/>
      <c r="T4" s="36"/>
    </row>
    <row r="5" spans="1:20" ht="30" customHeight="1" x14ac:dyDescent="0.3">
      <c r="A5" s="8" t="s">
        <v>51</v>
      </c>
      <c r="B5" s="8" t="s">
        <v>52</v>
      </c>
      <c r="C5" s="8" t="s">
        <v>52</v>
      </c>
      <c r="D5" s="9">
        <v>1</v>
      </c>
      <c r="E5" s="10">
        <f>F6</f>
        <v>0</v>
      </c>
      <c r="F5" s="10">
        <f t="shared" ref="F5:F21" si="0">E5*D5</f>
        <v>0</v>
      </c>
      <c r="G5" s="10">
        <f>H6</f>
        <v>0</v>
      </c>
      <c r="H5" s="10">
        <f t="shared" ref="H5:H21" si="1">G5*D5</f>
        <v>0</v>
      </c>
      <c r="I5" s="10">
        <f>J6</f>
        <v>0</v>
      </c>
      <c r="J5" s="10">
        <f t="shared" ref="J5:J21" si="2">I5*D5</f>
        <v>0</v>
      </c>
      <c r="K5" s="10">
        <f t="shared" ref="K5:K21" si="3">E5+G5+I5</f>
        <v>0</v>
      </c>
      <c r="L5" s="10">
        <f t="shared" ref="L5:L21" si="4">F5+H5+J5</f>
        <v>0</v>
      </c>
      <c r="M5" s="8" t="s">
        <v>52</v>
      </c>
      <c r="N5" s="2" t="s">
        <v>53</v>
      </c>
      <c r="O5" s="2" t="s">
        <v>52</v>
      </c>
      <c r="P5" s="2" t="s">
        <v>52</v>
      </c>
      <c r="Q5" s="2" t="s">
        <v>52</v>
      </c>
      <c r="R5" s="3">
        <v>1</v>
      </c>
      <c r="S5" s="2" t="s">
        <v>52</v>
      </c>
      <c r="T5" s="6"/>
    </row>
    <row r="6" spans="1:20" ht="30" customHeight="1" x14ac:dyDescent="0.3">
      <c r="A6" s="8" t="s">
        <v>54</v>
      </c>
      <c r="B6" s="8" t="s">
        <v>52</v>
      </c>
      <c r="C6" s="8" t="s">
        <v>52</v>
      </c>
      <c r="D6" s="9">
        <v>1</v>
      </c>
      <c r="E6" s="10">
        <f>F7+F8+F9+F10+F11+F12+F13+F14+F15+F16+F17+F18+F19+F20</f>
        <v>0</v>
      </c>
      <c r="F6" s="10">
        <f t="shared" si="0"/>
        <v>0</v>
      </c>
      <c r="G6" s="10">
        <f>H7+H8+H9+H10+H11+H12+H13+H14+H15+H16+H17+H18+H19+H20</f>
        <v>0</v>
      </c>
      <c r="H6" s="10">
        <f t="shared" si="1"/>
        <v>0</v>
      </c>
      <c r="I6" s="10">
        <f>J7+J8+J9+J10+J11+J12+J13+J14+J15+J16+J17+J18+J19+J20</f>
        <v>0</v>
      </c>
      <c r="J6" s="10">
        <f t="shared" si="2"/>
        <v>0</v>
      </c>
      <c r="K6" s="10">
        <f t="shared" si="3"/>
        <v>0</v>
      </c>
      <c r="L6" s="10">
        <f t="shared" si="4"/>
        <v>0</v>
      </c>
      <c r="M6" s="8" t="s">
        <v>52</v>
      </c>
      <c r="N6" s="2" t="s">
        <v>55</v>
      </c>
      <c r="O6" s="2" t="s">
        <v>52</v>
      </c>
      <c r="P6" s="2" t="s">
        <v>53</v>
      </c>
      <c r="Q6" s="2" t="s">
        <v>52</v>
      </c>
      <c r="R6" s="3">
        <v>2</v>
      </c>
      <c r="S6" s="2" t="s">
        <v>52</v>
      </c>
      <c r="T6" s="6"/>
    </row>
    <row r="7" spans="1:20" ht="30" customHeight="1" x14ac:dyDescent="0.3">
      <c r="A7" s="8" t="s">
        <v>56</v>
      </c>
      <c r="B7" s="8" t="s">
        <v>52</v>
      </c>
      <c r="C7" s="8" t="s">
        <v>52</v>
      </c>
      <c r="D7" s="9">
        <v>1</v>
      </c>
      <c r="E7" s="10">
        <f>공종별내역서!F27</f>
        <v>0</v>
      </c>
      <c r="F7" s="10">
        <f t="shared" si="0"/>
        <v>0</v>
      </c>
      <c r="G7" s="10">
        <f>공종별내역서!H27</f>
        <v>0</v>
      </c>
      <c r="H7" s="10">
        <f t="shared" si="1"/>
        <v>0</v>
      </c>
      <c r="I7" s="10">
        <f>공종별내역서!J27</f>
        <v>0</v>
      </c>
      <c r="J7" s="10">
        <f t="shared" si="2"/>
        <v>0</v>
      </c>
      <c r="K7" s="10">
        <f t="shared" si="3"/>
        <v>0</v>
      </c>
      <c r="L7" s="10">
        <f t="shared" si="4"/>
        <v>0</v>
      </c>
      <c r="M7" s="8" t="s">
        <v>52</v>
      </c>
      <c r="N7" s="2" t="s">
        <v>57</v>
      </c>
      <c r="O7" s="2" t="s">
        <v>52</v>
      </c>
      <c r="P7" s="2" t="s">
        <v>55</v>
      </c>
      <c r="Q7" s="2" t="s">
        <v>52</v>
      </c>
      <c r="R7" s="3">
        <v>3</v>
      </c>
      <c r="S7" s="2" t="s">
        <v>52</v>
      </c>
      <c r="T7" s="6"/>
    </row>
    <row r="8" spans="1:20" ht="30" customHeight="1" x14ac:dyDescent="0.3">
      <c r="A8" s="8" t="s">
        <v>73</v>
      </c>
      <c r="B8" s="8" t="s">
        <v>52</v>
      </c>
      <c r="C8" s="8" t="s">
        <v>52</v>
      </c>
      <c r="D8" s="9">
        <v>1</v>
      </c>
      <c r="E8" s="10">
        <f>공종별내역서!F51</f>
        <v>0</v>
      </c>
      <c r="F8" s="10">
        <f t="shared" si="0"/>
        <v>0</v>
      </c>
      <c r="G8" s="10">
        <f>공종별내역서!H51</f>
        <v>0</v>
      </c>
      <c r="H8" s="10">
        <f t="shared" si="1"/>
        <v>0</v>
      </c>
      <c r="I8" s="10">
        <f>공종별내역서!J51</f>
        <v>0</v>
      </c>
      <c r="J8" s="10">
        <f t="shared" si="2"/>
        <v>0</v>
      </c>
      <c r="K8" s="10">
        <f t="shared" si="3"/>
        <v>0</v>
      </c>
      <c r="L8" s="10">
        <f t="shared" si="4"/>
        <v>0</v>
      </c>
      <c r="M8" s="8" t="s">
        <v>52</v>
      </c>
      <c r="N8" s="2" t="s">
        <v>74</v>
      </c>
      <c r="O8" s="2" t="s">
        <v>52</v>
      </c>
      <c r="P8" s="2" t="s">
        <v>55</v>
      </c>
      <c r="Q8" s="2" t="s">
        <v>52</v>
      </c>
      <c r="R8" s="3">
        <v>3</v>
      </c>
      <c r="S8" s="2" t="s">
        <v>52</v>
      </c>
      <c r="T8" s="6"/>
    </row>
    <row r="9" spans="1:20" ht="30" customHeight="1" x14ac:dyDescent="0.3">
      <c r="A9" s="8" t="s">
        <v>97</v>
      </c>
      <c r="B9" s="8" t="s">
        <v>52</v>
      </c>
      <c r="C9" s="8" t="s">
        <v>52</v>
      </c>
      <c r="D9" s="9">
        <v>1</v>
      </c>
      <c r="E9" s="10">
        <f>공종별내역서!F75</f>
        <v>0</v>
      </c>
      <c r="F9" s="10">
        <f t="shared" si="0"/>
        <v>0</v>
      </c>
      <c r="G9" s="10">
        <f>공종별내역서!H75</f>
        <v>0</v>
      </c>
      <c r="H9" s="10">
        <f t="shared" si="1"/>
        <v>0</v>
      </c>
      <c r="I9" s="10">
        <f>공종별내역서!J75</f>
        <v>0</v>
      </c>
      <c r="J9" s="10">
        <f t="shared" si="2"/>
        <v>0</v>
      </c>
      <c r="K9" s="10">
        <f t="shared" si="3"/>
        <v>0</v>
      </c>
      <c r="L9" s="10">
        <f t="shared" si="4"/>
        <v>0</v>
      </c>
      <c r="M9" s="8" t="s">
        <v>52</v>
      </c>
      <c r="N9" s="2" t="s">
        <v>98</v>
      </c>
      <c r="O9" s="2" t="s">
        <v>52</v>
      </c>
      <c r="P9" s="2" t="s">
        <v>55</v>
      </c>
      <c r="Q9" s="2" t="s">
        <v>52</v>
      </c>
      <c r="R9" s="3">
        <v>3</v>
      </c>
      <c r="S9" s="2" t="s">
        <v>52</v>
      </c>
      <c r="T9" s="6"/>
    </row>
    <row r="10" spans="1:20" ht="30" customHeight="1" x14ac:dyDescent="0.3">
      <c r="A10" s="8" t="s">
        <v>109</v>
      </c>
      <c r="B10" s="8" t="s">
        <v>52</v>
      </c>
      <c r="C10" s="8" t="s">
        <v>52</v>
      </c>
      <c r="D10" s="9">
        <v>1</v>
      </c>
      <c r="E10" s="10">
        <f>공종별내역서!F99</f>
        <v>0</v>
      </c>
      <c r="F10" s="10">
        <f t="shared" si="0"/>
        <v>0</v>
      </c>
      <c r="G10" s="10">
        <f>공종별내역서!H99</f>
        <v>0</v>
      </c>
      <c r="H10" s="10">
        <f t="shared" si="1"/>
        <v>0</v>
      </c>
      <c r="I10" s="10">
        <f>공종별내역서!J99</f>
        <v>0</v>
      </c>
      <c r="J10" s="10">
        <f t="shared" si="2"/>
        <v>0</v>
      </c>
      <c r="K10" s="10">
        <f t="shared" si="3"/>
        <v>0</v>
      </c>
      <c r="L10" s="10">
        <f t="shared" si="4"/>
        <v>0</v>
      </c>
      <c r="M10" s="8" t="s">
        <v>52</v>
      </c>
      <c r="N10" s="2" t="s">
        <v>110</v>
      </c>
      <c r="O10" s="2" t="s">
        <v>52</v>
      </c>
      <c r="P10" s="2" t="s">
        <v>55</v>
      </c>
      <c r="Q10" s="2" t="s">
        <v>52</v>
      </c>
      <c r="R10" s="3">
        <v>3</v>
      </c>
      <c r="S10" s="2" t="s">
        <v>52</v>
      </c>
      <c r="T10" s="6"/>
    </row>
    <row r="11" spans="1:20" ht="30" customHeight="1" x14ac:dyDescent="0.3">
      <c r="A11" s="8" t="s">
        <v>127</v>
      </c>
      <c r="B11" s="8" t="s">
        <v>52</v>
      </c>
      <c r="C11" s="8" t="s">
        <v>52</v>
      </c>
      <c r="D11" s="9">
        <v>1</v>
      </c>
      <c r="E11" s="10">
        <f>공종별내역서!F123</f>
        <v>0</v>
      </c>
      <c r="F11" s="10">
        <f t="shared" si="0"/>
        <v>0</v>
      </c>
      <c r="G11" s="10">
        <f>공종별내역서!H123</f>
        <v>0</v>
      </c>
      <c r="H11" s="10">
        <f t="shared" si="1"/>
        <v>0</v>
      </c>
      <c r="I11" s="10">
        <f>공종별내역서!J123</f>
        <v>0</v>
      </c>
      <c r="J11" s="10">
        <f t="shared" si="2"/>
        <v>0</v>
      </c>
      <c r="K11" s="10">
        <f t="shared" si="3"/>
        <v>0</v>
      </c>
      <c r="L11" s="10">
        <f t="shared" si="4"/>
        <v>0</v>
      </c>
      <c r="M11" s="8" t="s">
        <v>52</v>
      </c>
      <c r="N11" s="2" t="s">
        <v>128</v>
      </c>
      <c r="O11" s="2" t="s">
        <v>52</v>
      </c>
      <c r="P11" s="2" t="s">
        <v>55</v>
      </c>
      <c r="Q11" s="2" t="s">
        <v>52</v>
      </c>
      <c r="R11" s="3">
        <v>3</v>
      </c>
      <c r="S11" s="2" t="s">
        <v>52</v>
      </c>
      <c r="T11" s="6"/>
    </row>
    <row r="12" spans="1:20" ht="30" customHeight="1" x14ac:dyDescent="0.3">
      <c r="A12" s="8" t="s">
        <v>134</v>
      </c>
      <c r="B12" s="8" t="s">
        <v>52</v>
      </c>
      <c r="C12" s="8" t="s">
        <v>52</v>
      </c>
      <c r="D12" s="9">
        <v>1</v>
      </c>
      <c r="E12" s="10">
        <f>공종별내역서!F171</f>
        <v>0</v>
      </c>
      <c r="F12" s="10">
        <f t="shared" si="0"/>
        <v>0</v>
      </c>
      <c r="G12" s="10">
        <f>공종별내역서!H171</f>
        <v>0</v>
      </c>
      <c r="H12" s="10">
        <f t="shared" si="1"/>
        <v>0</v>
      </c>
      <c r="I12" s="10">
        <f>공종별내역서!J171</f>
        <v>0</v>
      </c>
      <c r="J12" s="10">
        <f t="shared" si="2"/>
        <v>0</v>
      </c>
      <c r="K12" s="10">
        <f t="shared" si="3"/>
        <v>0</v>
      </c>
      <c r="L12" s="10">
        <f t="shared" si="4"/>
        <v>0</v>
      </c>
      <c r="M12" s="8" t="s">
        <v>52</v>
      </c>
      <c r="N12" s="2" t="s">
        <v>135</v>
      </c>
      <c r="O12" s="2" t="s">
        <v>52</v>
      </c>
      <c r="P12" s="2" t="s">
        <v>55</v>
      </c>
      <c r="Q12" s="2" t="s">
        <v>52</v>
      </c>
      <c r="R12" s="3">
        <v>3</v>
      </c>
      <c r="S12" s="2" t="s">
        <v>52</v>
      </c>
      <c r="T12" s="6"/>
    </row>
    <row r="13" spans="1:20" ht="30" customHeight="1" x14ac:dyDescent="0.3">
      <c r="A13" s="8" t="s">
        <v>241</v>
      </c>
      <c r="B13" s="8" t="s">
        <v>52</v>
      </c>
      <c r="C13" s="8" t="s">
        <v>52</v>
      </c>
      <c r="D13" s="9">
        <v>1</v>
      </c>
      <c r="E13" s="10">
        <f>공종별내역서!F195</f>
        <v>0</v>
      </c>
      <c r="F13" s="10">
        <f t="shared" si="0"/>
        <v>0</v>
      </c>
      <c r="G13" s="10">
        <f>공종별내역서!H195</f>
        <v>0</v>
      </c>
      <c r="H13" s="10">
        <f t="shared" si="1"/>
        <v>0</v>
      </c>
      <c r="I13" s="10">
        <f>공종별내역서!J195</f>
        <v>0</v>
      </c>
      <c r="J13" s="10">
        <f t="shared" si="2"/>
        <v>0</v>
      </c>
      <c r="K13" s="10">
        <f t="shared" si="3"/>
        <v>0</v>
      </c>
      <c r="L13" s="10">
        <f t="shared" si="4"/>
        <v>0</v>
      </c>
      <c r="M13" s="8" t="s">
        <v>52</v>
      </c>
      <c r="N13" s="2" t="s">
        <v>242</v>
      </c>
      <c r="O13" s="2" t="s">
        <v>52</v>
      </c>
      <c r="P13" s="2" t="s">
        <v>55</v>
      </c>
      <c r="Q13" s="2" t="s">
        <v>52</v>
      </c>
      <c r="R13" s="3">
        <v>3</v>
      </c>
      <c r="S13" s="2" t="s">
        <v>52</v>
      </c>
      <c r="T13" s="6"/>
    </row>
    <row r="14" spans="1:20" ht="30" customHeight="1" x14ac:dyDescent="0.3">
      <c r="A14" s="8" t="s">
        <v>249</v>
      </c>
      <c r="B14" s="8" t="s">
        <v>52</v>
      </c>
      <c r="C14" s="8" t="s">
        <v>52</v>
      </c>
      <c r="D14" s="9">
        <v>1</v>
      </c>
      <c r="E14" s="10">
        <f>공종별내역서!F219</f>
        <v>0</v>
      </c>
      <c r="F14" s="10">
        <f t="shared" si="0"/>
        <v>0</v>
      </c>
      <c r="G14" s="10">
        <f>공종별내역서!H219</f>
        <v>0</v>
      </c>
      <c r="H14" s="10">
        <f t="shared" si="1"/>
        <v>0</v>
      </c>
      <c r="I14" s="10">
        <f>공종별내역서!J219</f>
        <v>0</v>
      </c>
      <c r="J14" s="10">
        <f t="shared" si="2"/>
        <v>0</v>
      </c>
      <c r="K14" s="10">
        <f t="shared" si="3"/>
        <v>0</v>
      </c>
      <c r="L14" s="10">
        <f t="shared" si="4"/>
        <v>0</v>
      </c>
      <c r="M14" s="8" t="s">
        <v>52</v>
      </c>
      <c r="N14" s="2" t="s">
        <v>250</v>
      </c>
      <c r="O14" s="2" t="s">
        <v>52</v>
      </c>
      <c r="P14" s="2" t="s">
        <v>55</v>
      </c>
      <c r="Q14" s="2" t="s">
        <v>52</v>
      </c>
      <c r="R14" s="3">
        <v>3</v>
      </c>
      <c r="S14" s="2" t="s">
        <v>52</v>
      </c>
      <c r="T14" s="6"/>
    </row>
    <row r="15" spans="1:20" ht="30" customHeight="1" x14ac:dyDescent="0.3">
      <c r="A15" s="8" t="s">
        <v>318</v>
      </c>
      <c r="B15" s="8" t="s">
        <v>52</v>
      </c>
      <c r="C15" s="8" t="s">
        <v>52</v>
      </c>
      <c r="D15" s="9">
        <v>1</v>
      </c>
      <c r="E15" s="10">
        <f>공종별내역서!F243</f>
        <v>0</v>
      </c>
      <c r="F15" s="10">
        <f t="shared" si="0"/>
        <v>0</v>
      </c>
      <c r="G15" s="10">
        <f>공종별내역서!H243</f>
        <v>0</v>
      </c>
      <c r="H15" s="10">
        <f t="shared" si="1"/>
        <v>0</v>
      </c>
      <c r="I15" s="10">
        <f>공종별내역서!J243</f>
        <v>0</v>
      </c>
      <c r="J15" s="10">
        <f t="shared" si="2"/>
        <v>0</v>
      </c>
      <c r="K15" s="10">
        <f t="shared" si="3"/>
        <v>0</v>
      </c>
      <c r="L15" s="10">
        <f t="shared" si="4"/>
        <v>0</v>
      </c>
      <c r="M15" s="8" t="s">
        <v>52</v>
      </c>
      <c r="N15" s="2" t="s">
        <v>319</v>
      </c>
      <c r="O15" s="2" t="s">
        <v>52</v>
      </c>
      <c r="P15" s="2" t="s">
        <v>55</v>
      </c>
      <c r="Q15" s="2" t="s">
        <v>52</v>
      </c>
      <c r="R15" s="3">
        <v>3</v>
      </c>
      <c r="S15" s="2" t="s">
        <v>52</v>
      </c>
      <c r="T15" s="6"/>
    </row>
    <row r="16" spans="1:20" ht="30" customHeight="1" x14ac:dyDescent="0.3">
      <c r="A16" s="8" t="s">
        <v>325</v>
      </c>
      <c r="B16" s="8" t="s">
        <v>52</v>
      </c>
      <c r="C16" s="8" t="s">
        <v>52</v>
      </c>
      <c r="D16" s="9">
        <v>1</v>
      </c>
      <c r="E16" s="10">
        <f>공종별내역서!F291</f>
        <v>0</v>
      </c>
      <c r="F16" s="10">
        <f t="shared" si="0"/>
        <v>0</v>
      </c>
      <c r="G16" s="10">
        <f>공종별내역서!H291</f>
        <v>0</v>
      </c>
      <c r="H16" s="10">
        <f t="shared" si="1"/>
        <v>0</v>
      </c>
      <c r="I16" s="10">
        <f>공종별내역서!J291</f>
        <v>0</v>
      </c>
      <c r="J16" s="10">
        <f t="shared" si="2"/>
        <v>0</v>
      </c>
      <c r="K16" s="10">
        <f t="shared" si="3"/>
        <v>0</v>
      </c>
      <c r="L16" s="10">
        <f t="shared" si="4"/>
        <v>0</v>
      </c>
      <c r="M16" s="8" t="s">
        <v>52</v>
      </c>
      <c r="N16" s="2" t="s">
        <v>326</v>
      </c>
      <c r="O16" s="2" t="s">
        <v>52</v>
      </c>
      <c r="P16" s="2" t="s">
        <v>55</v>
      </c>
      <c r="Q16" s="2" t="s">
        <v>52</v>
      </c>
      <c r="R16" s="3">
        <v>3</v>
      </c>
      <c r="S16" s="2" t="s">
        <v>52</v>
      </c>
      <c r="T16" s="6"/>
    </row>
    <row r="17" spans="1:20" ht="30" customHeight="1" x14ac:dyDescent="0.3">
      <c r="A17" s="8" t="s">
        <v>505</v>
      </c>
      <c r="B17" s="8" t="s">
        <v>52</v>
      </c>
      <c r="C17" s="8" t="s">
        <v>52</v>
      </c>
      <c r="D17" s="9">
        <v>1</v>
      </c>
      <c r="E17" s="10">
        <f>공종별내역서!F315</f>
        <v>0</v>
      </c>
      <c r="F17" s="10">
        <f t="shared" si="0"/>
        <v>0</v>
      </c>
      <c r="G17" s="10">
        <f>공종별내역서!H315</f>
        <v>0</v>
      </c>
      <c r="H17" s="10">
        <f t="shared" si="1"/>
        <v>0</v>
      </c>
      <c r="I17" s="10">
        <f>공종별내역서!J315</f>
        <v>0</v>
      </c>
      <c r="J17" s="10">
        <f t="shared" si="2"/>
        <v>0</v>
      </c>
      <c r="K17" s="10">
        <f t="shared" si="3"/>
        <v>0</v>
      </c>
      <c r="L17" s="10">
        <f t="shared" si="4"/>
        <v>0</v>
      </c>
      <c r="M17" s="8" t="s">
        <v>52</v>
      </c>
      <c r="N17" s="2" t="s">
        <v>506</v>
      </c>
      <c r="O17" s="2" t="s">
        <v>52</v>
      </c>
      <c r="P17" s="2" t="s">
        <v>55</v>
      </c>
      <c r="Q17" s="2" t="s">
        <v>52</v>
      </c>
      <c r="R17" s="3">
        <v>3</v>
      </c>
      <c r="S17" s="2" t="s">
        <v>52</v>
      </c>
      <c r="T17" s="6"/>
    </row>
    <row r="18" spans="1:20" ht="30" customHeight="1" x14ac:dyDescent="0.3">
      <c r="A18" s="8" t="s">
        <v>539</v>
      </c>
      <c r="B18" s="8" t="s">
        <v>52</v>
      </c>
      <c r="C18" s="8" t="s">
        <v>52</v>
      </c>
      <c r="D18" s="9">
        <v>1</v>
      </c>
      <c r="E18" s="10">
        <f>공종별내역서!F339</f>
        <v>0</v>
      </c>
      <c r="F18" s="10">
        <f t="shared" si="0"/>
        <v>0</v>
      </c>
      <c r="G18" s="10">
        <f>공종별내역서!H339</f>
        <v>0</v>
      </c>
      <c r="H18" s="10">
        <f t="shared" si="1"/>
        <v>0</v>
      </c>
      <c r="I18" s="10">
        <f>공종별내역서!J339</f>
        <v>0</v>
      </c>
      <c r="J18" s="10">
        <f t="shared" si="2"/>
        <v>0</v>
      </c>
      <c r="K18" s="10">
        <f t="shared" si="3"/>
        <v>0</v>
      </c>
      <c r="L18" s="10">
        <f t="shared" si="4"/>
        <v>0</v>
      </c>
      <c r="M18" s="8" t="s">
        <v>52</v>
      </c>
      <c r="N18" s="2" t="s">
        <v>540</v>
      </c>
      <c r="O18" s="2" t="s">
        <v>52</v>
      </c>
      <c r="P18" s="2" t="s">
        <v>55</v>
      </c>
      <c r="Q18" s="2" t="s">
        <v>52</v>
      </c>
      <c r="R18" s="3">
        <v>3</v>
      </c>
      <c r="S18" s="2" t="s">
        <v>52</v>
      </c>
      <c r="T18" s="6"/>
    </row>
    <row r="19" spans="1:20" ht="30" customHeight="1" x14ac:dyDescent="0.3">
      <c r="A19" s="8" t="s">
        <v>584</v>
      </c>
      <c r="B19" s="8" t="s">
        <v>52</v>
      </c>
      <c r="C19" s="8" t="s">
        <v>52</v>
      </c>
      <c r="D19" s="9">
        <v>1</v>
      </c>
      <c r="E19" s="10">
        <f>공종별내역서!F363</f>
        <v>0</v>
      </c>
      <c r="F19" s="10">
        <f t="shared" si="0"/>
        <v>0</v>
      </c>
      <c r="G19" s="10">
        <f>공종별내역서!H363</f>
        <v>0</v>
      </c>
      <c r="H19" s="10">
        <f t="shared" si="1"/>
        <v>0</v>
      </c>
      <c r="I19" s="10">
        <f>공종별내역서!J363</f>
        <v>0</v>
      </c>
      <c r="J19" s="10">
        <f t="shared" si="2"/>
        <v>0</v>
      </c>
      <c r="K19" s="10">
        <f t="shared" si="3"/>
        <v>0</v>
      </c>
      <c r="L19" s="10">
        <f t="shared" si="4"/>
        <v>0</v>
      </c>
      <c r="M19" s="8" t="s">
        <v>52</v>
      </c>
      <c r="N19" s="2" t="s">
        <v>585</v>
      </c>
      <c r="O19" s="2" t="s">
        <v>52</v>
      </c>
      <c r="P19" s="2" t="s">
        <v>55</v>
      </c>
      <c r="Q19" s="2" t="s">
        <v>52</v>
      </c>
      <c r="R19" s="3">
        <v>3</v>
      </c>
      <c r="S19" s="2" t="s">
        <v>52</v>
      </c>
      <c r="T19" s="6"/>
    </row>
    <row r="20" spans="1:20" ht="30" customHeight="1" x14ac:dyDescent="0.3">
      <c r="A20" s="8" t="s">
        <v>649</v>
      </c>
      <c r="B20" s="8" t="s">
        <v>52</v>
      </c>
      <c r="C20" s="8" t="s">
        <v>52</v>
      </c>
      <c r="D20" s="9">
        <v>1</v>
      </c>
      <c r="E20" s="10">
        <f>공종별내역서!F387</f>
        <v>0</v>
      </c>
      <c r="F20" s="10">
        <f t="shared" si="0"/>
        <v>0</v>
      </c>
      <c r="G20" s="10">
        <f>공종별내역서!H387</f>
        <v>0</v>
      </c>
      <c r="H20" s="10">
        <f t="shared" si="1"/>
        <v>0</v>
      </c>
      <c r="I20" s="10">
        <f>공종별내역서!J387</f>
        <v>0</v>
      </c>
      <c r="J20" s="10">
        <f t="shared" si="2"/>
        <v>0</v>
      </c>
      <c r="K20" s="10">
        <f t="shared" si="3"/>
        <v>0</v>
      </c>
      <c r="L20" s="10">
        <f t="shared" si="4"/>
        <v>0</v>
      </c>
      <c r="M20" s="8" t="s">
        <v>52</v>
      </c>
      <c r="N20" s="2" t="s">
        <v>650</v>
      </c>
      <c r="O20" s="2" t="s">
        <v>52</v>
      </c>
      <c r="P20" s="2" t="s">
        <v>55</v>
      </c>
      <c r="Q20" s="2" t="s">
        <v>52</v>
      </c>
      <c r="R20" s="3">
        <v>3</v>
      </c>
      <c r="S20" s="2" t="s">
        <v>52</v>
      </c>
      <c r="T20" s="6"/>
    </row>
    <row r="21" spans="1:20" ht="30" customHeight="1" x14ac:dyDescent="0.3">
      <c r="A21" s="8" t="s">
        <v>667</v>
      </c>
      <c r="B21" s="8" t="s">
        <v>52</v>
      </c>
      <c r="C21" s="8" t="s">
        <v>52</v>
      </c>
      <c r="D21" s="9">
        <v>1</v>
      </c>
      <c r="E21" s="10">
        <f>공종별내역서!F411</f>
        <v>0</v>
      </c>
      <c r="F21" s="10">
        <f t="shared" si="0"/>
        <v>0</v>
      </c>
      <c r="G21" s="10">
        <f>공종별내역서!H411</f>
        <v>0</v>
      </c>
      <c r="H21" s="10">
        <f t="shared" si="1"/>
        <v>0</v>
      </c>
      <c r="I21" s="10">
        <f>공종별내역서!J411</f>
        <v>0</v>
      </c>
      <c r="J21" s="10">
        <f t="shared" si="2"/>
        <v>0</v>
      </c>
      <c r="K21" s="10">
        <f t="shared" si="3"/>
        <v>0</v>
      </c>
      <c r="L21" s="10">
        <f t="shared" si="4"/>
        <v>0</v>
      </c>
      <c r="M21" s="8" t="s">
        <v>52</v>
      </c>
      <c r="N21" s="2" t="s">
        <v>668</v>
      </c>
      <c r="O21" s="2" t="s">
        <v>52</v>
      </c>
      <c r="P21" s="2" t="s">
        <v>52</v>
      </c>
      <c r="Q21" s="2" t="s">
        <v>669</v>
      </c>
      <c r="R21" s="3">
        <v>3</v>
      </c>
      <c r="S21" s="2" t="s">
        <v>52</v>
      </c>
      <c r="T21" s="6">
        <f>L21*1</f>
        <v>0</v>
      </c>
    </row>
    <row r="22" spans="1:20" ht="30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T22" s="5"/>
    </row>
    <row r="23" spans="1:20" ht="30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T23" s="5"/>
    </row>
    <row r="24" spans="1:20" ht="30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T24" s="5"/>
    </row>
    <row r="25" spans="1:20" ht="30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T25" s="5"/>
    </row>
    <row r="26" spans="1:20" ht="30" customHeigh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T26" s="5"/>
    </row>
    <row r="27" spans="1:20" ht="30" customHeight="1" x14ac:dyDescent="0.3">
      <c r="A27" s="8" t="s">
        <v>71</v>
      </c>
      <c r="B27" s="9"/>
      <c r="C27" s="9"/>
      <c r="D27" s="9"/>
      <c r="E27" s="9"/>
      <c r="F27" s="10">
        <f>F5</f>
        <v>0</v>
      </c>
      <c r="G27" s="9"/>
      <c r="H27" s="10">
        <f>H5</f>
        <v>0</v>
      </c>
      <c r="I27" s="9"/>
      <c r="J27" s="10">
        <f>J5</f>
        <v>0</v>
      </c>
      <c r="K27" s="9"/>
      <c r="L27" s="10">
        <f>L5</f>
        <v>0</v>
      </c>
      <c r="M27" s="9"/>
      <c r="T27" s="5"/>
    </row>
  </sheetData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honeticPr fontId="1" type="noConversion"/>
  <pageMargins left="0.78740157480314954" right="0" top="0.39370078740157477" bottom="0.39370078740157477" header="0" footer="0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V411"/>
  <sheetViews>
    <sheetView workbookViewId="0">
      <selection sqref="A1:M1"/>
    </sheetView>
  </sheetViews>
  <sheetFormatPr defaultRowHeight="16.5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 x14ac:dyDescent="0.3">
      <c r="A1" s="40" t="s">
        <v>2333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48" ht="30" customHeight="1" x14ac:dyDescent="0.3">
      <c r="A2" s="37" t="s">
        <v>2</v>
      </c>
      <c r="B2" s="37" t="s">
        <v>3</v>
      </c>
      <c r="C2" s="37" t="s">
        <v>4</v>
      </c>
      <c r="D2" s="37" t="s">
        <v>5</v>
      </c>
      <c r="E2" s="37" t="s">
        <v>6</v>
      </c>
      <c r="F2" s="37"/>
      <c r="G2" s="37" t="s">
        <v>9</v>
      </c>
      <c r="H2" s="37"/>
      <c r="I2" s="37" t="s">
        <v>10</v>
      </c>
      <c r="J2" s="37"/>
      <c r="K2" s="37" t="s">
        <v>11</v>
      </c>
      <c r="L2" s="37"/>
      <c r="M2" s="37" t="s">
        <v>12</v>
      </c>
      <c r="N2" s="36" t="s">
        <v>20</v>
      </c>
      <c r="O2" s="36" t="s">
        <v>14</v>
      </c>
      <c r="P2" s="36" t="s">
        <v>21</v>
      </c>
      <c r="Q2" s="36" t="s">
        <v>13</v>
      </c>
      <c r="R2" s="36" t="s">
        <v>22</v>
      </c>
      <c r="S2" s="36" t="s">
        <v>23</v>
      </c>
      <c r="T2" s="36" t="s">
        <v>24</v>
      </c>
      <c r="U2" s="36" t="s">
        <v>25</v>
      </c>
      <c r="V2" s="36" t="s">
        <v>26</v>
      </c>
      <c r="W2" s="36" t="s">
        <v>27</v>
      </c>
      <c r="X2" s="36" t="s">
        <v>28</v>
      </c>
      <c r="Y2" s="36" t="s">
        <v>29</v>
      </c>
      <c r="Z2" s="36" t="s">
        <v>30</v>
      </c>
      <c r="AA2" s="36" t="s">
        <v>31</v>
      </c>
      <c r="AB2" s="36" t="s">
        <v>32</v>
      </c>
      <c r="AC2" s="36" t="s">
        <v>33</v>
      </c>
      <c r="AD2" s="36" t="s">
        <v>34</v>
      </c>
      <c r="AE2" s="36" t="s">
        <v>35</v>
      </c>
      <c r="AF2" s="36" t="s">
        <v>36</v>
      </c>
      <c r="AG2" s="36" t="s">
        <v>37</v>
      </c>
      <c r="AH2" s="36" t="s">
        <v>38</v>
      </c>
      <c r="AI2" s="36" t="s">
        <v>39</v>
      </c>
      <c r="AJ2" s="36" t="s">
        <v>40</v>
      </c>
      <c r="AK2" s="36" t="s">
        <v>41</v>
      </c>
      <c r="AL2" s="36" t="s">
        <v>42</v>
      </c>
      <c r="AM2" s="36" t="s">
        <v>43</v>
      </c>
      <c r="AN2" s="36" t="s">
        <v>44</v>
      </c>
      <c r="AO2" s="36" t="s">
        <v>45</v>
      </c>
      <c r="AP2" s="36" t="s">
        <v>46</v>
      </c>
      <c r="AQ2" s="36" t="s">
        <v>47</v>
      </c>
      <c r="AR2" s="36" t="s">
        <v>48</v>
      </c>
      <c r="AS2" s="36" t="s">
        <v>16</v>
      </c>
      <c r="AT2" s="36" t="s">
        <v>17</v>
      </c>
      <c r="AU2" s="36" t="s">
        <v>49</v>
      </c>
      <c r="AV2" s="36" t="s">
        <v>50</v>
      </c>
    </row>
    <row r="3" spans="1:48" ht="30" customHeight="1" x14ac:dyDescent="0.3">
      <c r="A3" s="37"/>
      <c r="B3" s="37"/>
      <c r="C3" s="37"/>
      <c r="D3" s="37"/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8</v>
      </c>
      <c r="K3" s="4" t="s">
        <v>7</v>
      </c>
      <c r="L3" s="4" t="s">
        <v>8</v>
      </c>
      <c r="M3" s="37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</row>
    <row r="4" spans="1:48" ht="30" customHeight="1" x14ac:dyDescent="0.3">
      <c r="A4" s="8" t="s">
        <v>56</v>
      </c>
      <c r="B4" s="8" t="s">
        <v>58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2" t="s">
        <v>57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30" customHeight="1" x14ac:dyDescent="0.3">
      <c r="A5" s="8" t="s">
        <v>59</v>
      </c>
      <c r="B5" s="8" t="s">
        <v>60</v>
      </c>
      <c r="C5" s="8" t="s">
        <v>61</v>
      </c>
      <c r="D5" s="9">
        <v>1</v>
      </c>
      <c r="E5" s="11"/>
      <c r="F5" s="11"/>
      <c r="G5" s="11"/>
      <c r="H5" s="11"/>
      <c r="I5" s="11"/>
      <c r="J5" s="11"/>
      <c r="K5" s="11"/>
      <c r="L5" s="11"/>
      <c r="M5" s="8"/>
      <c r="N5" s="2" t="s">
        <v>63</v>
      </c>
      <c r="O5" s="2" t="s">
        <v>52</v>
      </c>
      <c r="P5" s="2" t="s">
        <v>52</v>
      </c>
      <c r="Q5" s="2" t="s">
        <v>57</v>
      </c>
      <c r="R5" s="2" t="s">
        <v>64</v>
      </c>
      <c r="S5" s="2" t="s">
        <v>65</v>
      </c>
      <c r="T5" s="2" t="s">
        <v>65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 t="s">
        <v>52</v>
      </c>
      <c r="AS5" s="2" t="s">
        <v>52</v>
      </c>
      <c r="AT5" s="3"/>
      <c r="AU5" s="2" t="s">
        <v>66</v>
      </c>
      <c r="AV5" s="3">
        <v>4</v>
      </c>
    </row>
    <row r="6" spans="1:48" ht="30" customHeight="1" x14ac:dyDescent="0.3">
      <c r="A6" s="8" t="s">
        <v>67</v>
      </c>
      <c r="B6" s="8" t="s">
        <v>60</v>
      </c>
      <c r="C6" s="8" t="s">
        <v>61</v>
      </c>
      <c r="D6" s="9">
        <v>1</v>
      </c>
      <c r="E6" s="11"/>
      <c r="F6" s="11"/>
      <c r="G6" s="11"/>
      <c r="H6" s="11"/>
      <c r="I6" s="11"/>
      <c r="J6" s="11"/>
      <c r="K6" s="11"/>
      <c r="L6" s="11"/>
      <c r="M6" s="8"/>
      <c r="N6" s="2" t="s">
        <v>69</v>
      </c>
      <c r="O6" s="2" t="s">
        <v>52</v>
      </c>
      <c r="P6" s="2" t="s">
        <v>52</v>
      </c>
      <c r="Q6" s="2" t="s">
        <v>57</v>
      </c>
      <c r="R6" s="2" t="s">
        <v>64</v>
      </c>
      <c r="S6" s="2" t="s">
        <v>65</v>
      </c>
      <c r="T6" s="2" t="s">
        <v>65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" t="s">
        <v>52</v>
      </c>
      <c r="AS6" s="2" t="s">
        <v>52</v>
      </c>
      <c r="AT6" s="3"/>
      <c r="AU6" s="2" t="s">
        <v>70</v>
      </c>
      <c r="AV6" s="3">
        <v>5</v>
      </c>
    </row>
    <row r="7" spans="1:48" ht="30" customHeight="1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48" ht="30" customHeigh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48" ht="30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48" ht="30" customHeigh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48" ht="30" customHeigh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48" ht="30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48" ht="30" customHeigh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48" ht="30" customHeight="1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48" ht="30" customHeigh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48" ht="30" customHeigh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48" ht="30" customHeigh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48" ht="30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48" ht="30" customHeigh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48" ht="30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48" ht="30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48" ht="30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48" ht="30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48" ht="30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48" ht="30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48" ht="30" customHeigh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48" ht="30" customHeight="1" x14ac:dyDescent="0.3">
      <c r="A27" s="8" t="s">
        <v>71</v>
      </c>
      <c r="B27" s="9"/>
      <c r="C27" s="9"/>
      <c r="D27" s="9"/>
      <c r="E27" s="9"/>
      <c r="F27" s="11"/>
      <c r="G27" s="9"/>
      <c r="H27" s="11"/>
      <c r="I27" s="9"/>
      <c r="J27" s="11"/>
      <c r="K27" s="9"/>
      <c r="L27" s="11"/>
      <c r="M27" s="9"/>
      <c r="N27" t="s">
        <v>72</v>
      </c>
    </row>
    <row r="28" spans="1:48" ht="30" customHeight="1" x14ac:dyDescent="0.3">
      <c r="A28" s="8" t="s">
        <v>73</v>
      </c>
      <c r="B28" s="8" t="s">
        <v>58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3"/>
      <c r="O28" s="3"/>
      <c r="P28" s="3"/>
      <c r="Q28" s="2" t="s">
        <v>74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0" customHeight="1" x14ac:dyDescent="0.3">
      <c r="A29" s="8" t="s">
        <v>75</v>
      </c>
      <c r="B29" s="8" t="s">
        <v>76</v>
      </c>
      <c r="C29" s="8" t="s">
        <v>77</v>
      </c>
      <c r="D29" s="9">
        <v>2</v>
      </c>
      <c r="E29" s="11"/>
      <c r="F29" s="11"/>
      <c r="G29" s="11"/>
      <c r="H29" s="11"/>
      <c r="I29" s="11"/>
      <c r="J29" s="11"/>
      <c r="K29" s="11"/>
      <c r="L29" s="11"/>
      <c r="M29" s="8"/>
      <c r="N29" s="2" t="s">
        <v>79</v>
      </c>
      <c r="O29" s="2" t="s">
        <v>52</v>
      </c>
      <c r="P29" s="2" t="s">
        <v>52</v>
      </c>
      <c r="Q29" s="2" t="s">
        <v>74</v>
      </c>
      <c r="R29" s="2" t="s">
        <v>64</v>
      </c>
      <c r="S29" s="2" t="s">
        <v>65</v>
      </c>
      <c r="T29" s="2" t="s">
        <v>65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2" t="s">
        <v>52</v>
      </c>
      <c r="AS29" s="2" t="s">
        <v>52</v>
      </c>
      <c r="AT29" s="3"/>
      <c r="AU29" s="2" t="s">
        <v>80</v>
      </c>
      <c r="AV29" s="3">
        <v>7</v>
      </c>
    </row>
    <row r="30" spans="1:48" ht="30" customHeight="1" x14ac:dyDescent="0.3">
      <c r="A30" s="8" t="s">
        <v>81</v>
      </c>
      <c r="B30" s="8" t="s">
        <v>82</v>
      </c>
      <c r="C30" s="8" t="s">
        <v>83</v>
      </c>
      <c r="D30" s="9">
        <v>451</v>
      </c>
      <c r="E30" s="11"/>
      <c r="F30" s="11"/>
      <c r="G30" s="11"/>
      <c r="H30" s="11"/>
      <c r="I30" s="11"/>
      <c r="J30" s="11"/>
      <c r="K30" s="11"/>
      <c r="L30" s="11"/>
      <c r="M30" s="8"/>
      <c r="N30" s="2" t="s">
        <v>85</v>
      </c>
      <c r="O30" s="2" t="s">
        <v>52</v>
      </c>
      <c r="P30" s="2" t="s">
        <v>52</v>
      </c>
      <c r="Q30" s="2" t="s">
        <v>74</v>
      </c>
      <c r="R30" s="2" t="s">
        <v>64</v>
      </c>
      <c r="S30" s="2" t="s">
        <v>65</v>
      </c>
      <c r="T30" s="2" t="s">
        <v>65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2" t="s">
        <v>52</v>
      </c>
      <c r="AS30" s="2" t="s">
        <v>52</v>
      </c>
      <c r="AT30" s="3"/>
      <c r="AU30" s="2" t="s">
        <v>86</v>
      </c>
      <c r="AV30" s="3">
        <v>8</v>
      </c>
    </row>
    <row r="31" spans="1:48" ht="30" customHeight="1" x14ac:dyDescent="0.3">
      <c r="A31" s="8" t="s">
        <v>87</v>
      </c>
      <c r="B31" s="8" t="s">
        <v>88</v>
      </c>
      <c r="C31" s="8" t="s">
        <v>83</v>
      </c>
      <c r="D31" s="9">
        <v>451</v>
      </c>
      <c r="E31" s="11"/>
      <c r="F31" s="11"/>
      <c r="G31" s="11"/>
      <c r="H31" s="11"/>
      <c r="I31" s="11"/>
      <c r="J31" s="11"/>
      <c r="K31" s="11"/>
      <c r="L31" s="11"/>
      <c r="M31" s="8"/>
      <c r="N31" s="2" t="s">
        <v>90</v>
      </c>
      <c r="O31" s="2" t="s">
        <v>52</v>
      </c>
      <c r="P31" s="2" t="s">
        <v>52</v>
      </c>
      <c r="Q31" s="2" t="s">
        <v>74</v>
      </c>
      <c r="R31" s="2" t="s">
        <v>64</v>
      </c>
      <c r="S31" s="2" t="s">
        <v>65</v>
      </c>
      <c r="T31" s="2" t="s">
        <v>65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2" t="s">
        <v>52</v>
      </c>
      <c r="AS31" s="2" t="s">
        <v>52</v>
      </c>
      <c r="AT31" s="3"/>
      <c r="AU31" s="2" t="s">
        <v>91</v>
      </c>
      <c r="AV31" s="3">
        <v>9</v>
      </c>
    </row>
    <row r="32" spans="1:48" ht="30" customHeight="1" x14ac:dyDescent="0.3">
      <c r="A32" s="8" t="s">
        <v>92</v>
      </c>
      <c r="B32" s="8" t="s">
        <v>93</v>
      </c>
      <c r="C32" s="8" t="s">
        <v>83</v>
      </c>
      <c r="D32" s="9">
        <v>13</v>
      </c>
      <c r="E32" s="11"/>
      <c r="F32" s="11"/>
      <c r="G32" s="11"/>
      <c r="H32" s="11"/>
      <c r="I32" s="11"/>
      <c r="J32" s="11"/>
      <c r="K32" s="11"/>
      <c r="L32" s="11"/>
      <c r="M32" s="8"/>
      <c r="N32" s="2" t="s">
        <v>95</v>
      </c>
      <c r="O32" s="2" t="s">
        <v>52</v>
      </c>
      <c r="P32" s="2" t="s">
        <v>52</v>
      </c>
      <c r="Q32" s="2" t="s">
        <v>74</v>
      </c>
      <c r="R32" s="2" t="s">
        <v>64</v>
      </c>
      <c r="S32" s="2" t="s">
        <v>65</v>
      </c>
      <c r="T32" s="2" t="s">
        <v>65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2" t="s">
        <v>52</v>
      </c>
      <c r="AS32" s="2" t="s">
        <v>52</v>
      </c>
      <c r="AT32" s="3"/>
      <c r="AU32" s="2" t="s">
        <v>96</v>
      </c>
      <c r="AV32" s="3">
        <v>10</v>
      </c>
    </row>
    <row r="33" spans="1:13" ht="30" customHeigh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30" customHeigh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30" customHeigh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30" customHeight="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30" customHeigh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30" customHeight="1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30" customHeigh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30" customHeight="1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30" customHeigh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30" customHeight="1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30" customHeigh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30" customHeight="1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30" customHeigh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30" customHeight="1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30" customHeigh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30" customHeight="1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48" ht="30" customHeigh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48" ht="30" customHeight="1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48" ht="30" customHeight="1" x14ac:dyDescent="0.3">
      <c r="A51" s="8" t="s">
        <v>71</v>
      </c>
      <c r="B51" s="9"/>
      <c r="C51" s="9"/>
      <c r="D51" s="9"/>
      <c r="E51" s="9"/>
      <c r="F51" s="11"/>
      <c r="G51" s="9"/>
      <c r="H51" s="11"/>
      <c r="I51" s="9"/>
      <c r="J51" s="11"/>
      <c r="K51" s="9"/>
      <c r="L51" s="11"/>
      <c r="M51" s="9"/>
      <c r="N51" t="s">
        <v>72</v>
      </c>
    </row>
    <row r="52" spans="1:48" ht="30" customHeight="1" x14ac:dyDescent="0.3">
      <c r="A52" s="8" t="s">
        <v>97</v>
      </c>
      <c r="B52" s="8" t="s">
        <v>58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3"/>
      <c r="O52" s="3"/>
      <c r="P52" s="3"/>
      <c r="Q52" s="2" t="s">
        <v>98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0" customHeight="1" x14ac:dyDescent="0.3">
      <c r="A53" s="8" t="s">
        <v>99</v>
      </c>
      <c r="B53" s="8" t="s">
        <v>100</v>
      </c>
      <c r="C53" s="8" t="s">
        <v>83</v>
      </c>
      <c r="D53" s="9">
        <v>3</v>
      </c>
      <c r="E53" s="11"/>
      <c r="F53" s="11"/>
      <c r="G53" s="11"/>
      <c r="H53" s="11"/>
      <c r="I53" s="11"/>
      <c r="J53" s="11"/>
      <c r="K53" s="11"/>
      <c r="L53" s="11"/>
      <c r="M53" s="8"/>
      <c r="N53" s="2" t="s">
        <v>102</v>
      </c>
      <c r="O53" s="2" t="s">
        <v>52</v>
      </c>
      <c r="P53" s="2" t="s">
        <v>52</v>
      </c>
      <c r="Q53" s="2" t="s">
        <v>98</v>
      </c>
      <c r="R53" s="2" t="s">
        <v>64</v>
      </c>
      <c r="S53" s="2" t="s">
        <v>65</v>
      </c>
      <c r="T53" s="2" t="s">
        <v>65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2" t="s">
        <v>52</v>
      </c>
      <c r="AS53" s="2" t="s">
        <v>52</v>
      </c>
      <c r="AT53" s="3"/>
      <c r="AU53" s="2" t="s">
        <v>103</v>
      </c>
      <c r="AV53" s="3">
        <v>12</v>
      </c>
    </row>
    <row r="54" spans="1:48" ht="30" customHeight="1" x14ac:dyDescent="0.3">
      <c r="A54" s="8" t="s">
        <v>104</v>
      </c>
      <c r="B54" s="8" t="s">
        <v>52</v>
      </c>
      <c r="C54" s="8" t="s">
        <v>105</v>
      </c>
      <c r="D54" s="9">
        <v>2</v>
      </c>
      <c r="E54" s="11"/>
      <c r="F54" s="11"/>
      <c r="G54" s="11"/>
      <c r="H54" s="11"/>
      <c r="I54" s="11"/>
      <c r="J54" s="11"/>
      <c r="K54" s="11"/>
      <c r="L54" s="11"/>
      <c r="M54" s="8"/>
      <c r="N54" s="2" t="s">
        <v>107</v>
      </c>
      <c r="O54" s="2" t="s">
        <v>52</v>
      </c>
      <c r="P54" s="2" t="s">
        <v>52</v>
      </c>
      <c r="Q54" s="2" t="s">
        <v>98</v>
      </c>
      <c r="R54" s="2" t="s">
        <v>64</v>
      </c>
      <c r="S54" s="2" t="s">
        <v>65</v>
      </c>
      <c r="T54" s="2" t="s">
        <v>65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2" t="s">
        <v>52</v>
      </c>
      <c r="AS54" s="2" t="s">
        <v>52</v>
      </c>
      <c r="AT54" s="3"/>
      <c r="AU54" s="2" t="s">
        <v>108</v>
      </c>
      <c r="AV54" s="3">
        <v>13</v>
      </c>
    </row>
    <row r="55" spans="1:48" ht="30" customHeight="1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48" ht="30" customHeight="1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48" ht="30" customHeight="1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48" ht="30" customHeight="1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48" ht="30" customHeight="1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48" ht="30" customHeight="1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48" ht="30" customHeight="1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48" ht="30" customHeight="1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48" ht="30" customHeight="1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48" ht="30" customHeight="1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48" ht="30" customHeigh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48" ht="30" customHeight="1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48" ht="30" customHeight="1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48" ht="30" customHeight="1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48" ht="30" customHeight="1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48" ht="30" customHeight="1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48" ht="30" customHeigh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48" ht="30" customHeight="1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48" ht="30" customHeight="1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48" ht="30" customHeight="1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48" ht="30" customHeight="1" x14ac:dyDescent="0.3">
      <c r="A75" s="8" t="s">
        <v>71</v>
      </c>
      <c r="B75" s="9"/>
      <c r="C75" s="9"/>
      <c r="D75" s="9"/>
      <c r="E75" s="9"/>
      <c r="F75" s="11"/>
      <c r="G75" s="9"/>
      <c r="H75" s="11"/>
      <c r="I75" s="9"/>
      <c r="J75" s="11"/>
      <c r="K75" s="9"/>
      <c r="L75" s="11"/>
      <c r="M75" s="9"/>
      <c r="N75" t="s">
        <v>72</v>
      </c>
    </row>
    <row r="76" spans="1:48" ht="30" customHeight="1" x14ac:dyDescent="0.3">
      <c r="A76" s="8" t="s">
        <v>109</v>
      </c>
      <c r="B76" s="8" t="s">
        <v>58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3"/>
      <c r="O76" s="3"/>
      <c r="P76" s="3"/>
      <c r="Q76" s="2" t="s">
        <v>110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30" customHeight="1" x14ac:dyDescent="0.3">
      <c r="A77" s="8" t="s">
        <v>111</v>
      </c>
      <c r="B77" s="8" t="s">
        <v>112</v>
      </c>
      <c r="C77" s="8" t="s">
        <v>113</v>
      </c>
      <c r="D77" s="9">
        <v>0.38900000000000001</v>
      </c>
      <c r="E77" s="11"/>
      <c r="F77" s="11"/>
      <c r="G77" s="11"/>
      <c r="H77" s="11"/>
      <c r="I77" s="11"/>
      <c r="J77" s="11"/>
      <c r="K77" s="11"/>
      <c r="L77" s="11"/>
      <c r="M77" s="8"/>
      <c r="N77" s="2" t="s">
        <v>115</v>
      </c>
      <c r="O77" s="2" t="s">
        <v>52</v>
      </c>
      <c r="P77" s="2" t="s">
        <v>52</v>
      </c>
      <c r="Q77" s="2" t="s">
        <v>110</v>
      </c>
      <c r="R77" s="2" t="s">
        <v>64</v>
      </c>
      <c r="S77" s="2" t="s">
        <v>65</v>
      </c>
      <c r="T77" s="2" t="s">
        <v>65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2" t="s">
        <v>52</v>
      </c>
      <c r="AS77" s="2" t="s">
        <v>52</v>
      </c>
      <c r="AT77" s="3"/>
      <c r="AU77" s="2" t="s">
        <v>116</v>
      </c>
      <c r="AV77" s="3">
        <v>15</v>
      </c>
    </row>
    <row r="78" spans="1:48" ht="30" customHeight="1" x14ac:dyDescent="0.3">
      <c r="A78" s="8" t="s">
        <v>117</v>
      </c>
      <c r="B78" s="8" t="s">
        <v>118</v>
      </c>
      <c r="C78" s="8" t="s">
        <v>83</v>
      </c>
      <c r="D78" s="9">
        <v>5</v>
      </c>
      <c r="E78" s="11"/>
      <c r="F78" s="11"/>
      <c r="G78" s="11"/>
      <c r="H78" s="11"/>
      <c r="I78" s="11"/>
      <c r="J78" s="11"/>
      <c r="K78" s="11"/>
      <c r="L78" s="11"/>
      <c r="M78" s="8"/>
      <c r="N78" s="2" t="s">
        <v>120</v>
      </c>
      <c r="O78" s="2" t="s">
        <v>52</v>
      </c>
      <c r="P78" s="2" t="s">
        <v>52</v>
      </c>
      <c r="Q78" s="2" t="s">
        <v>110</v>
      </c>
      <c r="R78" s="2" t="s">
        <v>64</v>
      </c>
      <c r="S78" s="2" t="s">
        <v>65</v>
      </c>
      <c r="T78" s="2" t="s">
        <v>65</v>
      </c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2" t="s">
        <v>52</v>
      </c>
      <c r="AS78" s="2" t="s">
        <v>52</v>
      </c>
      <c r="AT78" s="3"/>
      <c r="AU78" s="2" t="s">
        <v>121</v>
      </c>
      <c r="AV78" s="3">
        <v>16</v>
      </c>
    </row>
    <row r="79" spans="1:48" ht="30" customHeight="1" x14ac:dyDescent="0.3">
      <c r="A79" s="8" t="s">
        <v>122</v>
      </c>
      <c r="B79" s="8" t="s">
        <v>123</v>
      </c>
      <c r="C79" s="8" t="s">
        <v>113</v>
      </c>
      <c r="D79" s="9">
        <v>2.4550000000000001</v>
      </c>
      <c r="E79" s="11"/>
      <c r="F79" s="11"/>
      <c r="G79" s="11"/>
      <c r="H79" s="11"/>
      <c r="I79" s="11"/>
      <c r="J79" s="11"/>
      <c r="K79" s="11"/>
      <c r="L79" s="11"/>
      <c r="M79" s="8"/>
      <c r="N79" s="2" t="s">
        <v>125</v>
      </c>
      <c r="O79" s="2" t="s">
        <v>52</v>
      </c>
      <c r="P79" s="2" t="s">
        <v>52</v>
      </c>
      <c r="Q79" s="2" t="s">
        <v>110</v>
      </c>
      <c r="R79" s="2" t="s">
        <v>64</v>
      </c>
      <c r="S79" s="2" t="s">
        <v>65</v>
      </c>
      <c r="T79" s="2" t="s">
        <v>65</v>
      </c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2" t="s">
        <v>52</v>
      </c>
      <c r="AS79" s="2" t="s">
        <v>52</v>
      </c>
      <c r="AT79" s="3"/>
      <c r="AU79" s="2" t="s">
        <v>126</v>
      </c>
      <c r="AV79" s="3">
        <v>17</v>
      </c>
    </row>
    <row r="80" spans="1:48" ht="30" customHeight="1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30" customHeight="1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30" customHeight="1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30" customHeight="1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30" customHeight="1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30" customHeight="1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30" customHeight="1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30" customHeight="1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30" customHeight="1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30" customHeight="1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30" customHeight="1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30" customHeight="1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30" customHeight="1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30" customHeight="1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30" customHeight="1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30" customHeight="1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30" customHeight="1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48" ht="30" customHeight="1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48" ht="30" customHeight="1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48" ht="30" customHeight="1" x14ac:dyDescent="0.3">
      <c r="A99" s="8" t="s">
        <v>71</v>
      </c>
      <c r="B99" s="9"/>
      <c r="C99" s="9"/>
      <c r="D99" s="9"/>
      <c r="E99" s="9"/>
      <c r="F99" s="11"/>
      <c r="G99" s="9"/>
      <c r="H99" s="11"/>
      <c r="I99" s="9"/>
      <c r="J99" s="11"/>
      <c r="K99" s="9"/>
      <c r="L99" s="11"/>
      <c r="M99" s="9"/>
      <c r="N99" t="s">
        <v>72</v>
      </c>
    </row>
    <row r="100" spans="1:48" ht="30" customHeight="1" x14ac:dyDescent="0.3">
      <c r="A100" s="8" t="s">
        <v>127</v>
      </c>
      <c r="B100" s="8" t="s">
        <v>58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3"/>
      <c r="O100" s="3"/>
      <c r="P100" s="3"/>
      <c r="Q100" s="2" t="s">
        <v>128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:48" ht="30" customHeight="1" x14ac:dyDescent="0.3">
      <c r="A101" s="8" t="s">
        <v>129</v>
      </c>
      <c r="B101" s="8" t="s">
        <v>130</v>
      </c>
      <c r="C101" s="8" t="s">
        <v>83</v>
      </c>
      <c r="D101" s="9">
        <v>13</v>
      </c>
      <c r="E101" s="11"/>
      <c r="F101" s="11"/>
      <c r="G101" s="11"/>
      <c r="H101" s="11"/>
      <c r="I101" s="11"/>
      <c r="J101" s="11"/>
      <c r="K101" s="11"/>
      <c r="L101" s="11"/>
      <c r="M101" s="8"/>
      <c r="N101" s="2" t="s">
        <v>132</v>
      </c>
      <c r="O101" s="2" t="s">
        <v>52</v>
      </c>
      <c r="P101" s="2" t="s">
        <v>52</v>
      </c>
      <c r="Q101" s="2" t="s">
        <v>128</v>
      </c>
      <c r="R101" s="2" t="s">
        <v>64</v>
      </c>
      <c r="S101" s="2" t="s">
        <v>65</v>
      </c>
      <c r="T101" s="2" t="s">
        <v>65</v>
      </c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2" t="s">
        <v>52</v>
      </c>
      <c r="AS101" s="2" t="s">
        <v>52</v>
      </c>
      <c r="AT101" s="3"/>
      <c r="AU101" s="2" t="s">
        <v>133</v>
      </c>
      <c r="AV101" s="3">
        <v>19</v>
      </c>
    </row>
    <row r="102" spans="1:48" ht="30" customHeight="1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48" ht="30" customHeight="1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48" ht="30" customHeight="1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48" ht="30" customHeight="1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48" ht="30" customHeight="1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48" ht="30" customHeight="1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48" ht="30" customHeight="1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48" ht="30" customHeight="1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48" ht="30" customHeight="1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48" ht="30" customHeight="1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48" ht="30" customHeight="1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48" ht="30" customHeight="1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48" ht="30" customHeight="1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48" ht="30" customHeight="1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48" ht="30" customHeight="1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48" ht="30" customHeight="1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48" ht="30" customHeight="1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48" ht="30" customHeight="1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48" ht="30" customHeight="1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48" ht="30" customHeight="1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48" ht="30" customHeight="1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48" ht="30" customHeight="1" x14ac:dyDescent="0.3">
      <c r="A123" s="8" t="s">
        <v>71</v>
      </c>
      <c r="B123" s="9"/>
      <c r="C123" s="9"/>
      <c r="D123" s="9"/>
      <c r="E123" s="9"/>
      <c r="F123" s="11"/>
      <c r="G123" s="9"/>
      <c r="H123" s="11"/>
      <c r="I123" s="9"/>
      <c r="J123" s="11"/>
      <c r="K123" s="9"/>
      <c r="L123" s="11"/>
      <c r="M123" s="9"/>
      <c r="N123" t="s">
        <v>72</v>
      </c>
    </row>
    <row r="124" spans="1:48" ht="30" customHeight="1" x14ac:dyDescent="0.3">
      <c r="A124" s="8" t="s">
        <v>134</v>
      </c>
      <c r="B124" s="8" t="s">
        <v>58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3"/>
      <c r="O124" s="3"/>
      <c r="P124" s="3"/>
      <c r="Q124" s="2" t="s">
        <v>135</v>
      </c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1:48" ht="30" customHeight="1" x14ac:dyDescent="0.3">
      <c r="A125" s="8" t="s">
        <v>136</v>
      </c>
      <c r="B125" s="8" t="s">
        <v>137</v>
      </c>
      <c r="C125" s="8" t="s">
        <v>83</v>
      </c>
      <c r="D125" s="9">
        <v>173</v>
      </c>
      <c r="E125" s="11"/>
      <c r="F125" s="11"/>
      <c r="G125" s="11"/>
      <c r="H125" s="11"/>
      <c r="I125" s="11"/>
      <c r="J125" s="11"/>
      <c r="K125" s="11"/>
      <c r="L125" s="11"/>
      <c r="M125" s="8"/>
      <c r="N125" s="2" t="s">
        <v>139</v>
      </c>
      <c r="O125" s="2" t="s">
        <v>52</v>
      </c>
      <c r="P125" s="2" t="s">
        <v>52</v>
      </c>
      <c r="Q125" s="2" t="s">
        <v>135</v>
      </c>
      <c r="R125" s="2" t="s">
        <v>65</v>
      </c>
      <c r="S125" s="2" t="s">
        <v>65</v>
      </c>
      <c r="T125" s="2" t="s">
        <v>64</v>
      </c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2" t="s">
        <v>52</v>
      </c>
      <c r="AS125" s="2" t="s">
        <v>52</v>
      </c>
      <c r="AT125" s="3"/>
      <c r="AU125" s="2" t="s">
        <v>140</v>
      </c>
      <c r="AV125" s="3">
        <v>21</v>
      </c>
    </row>
    <row r="126" spans="1:48" ht="30" customHeight="1" x14ac:dyDescent="0.3">
      <c r="A126" s="8" t="s">
        <v>141</v>
      </c>
      <c r="B126" s="8" t="s">
        <v>142</v>
      </c>
      <c r="C126" s="8" t="s">
        <v>83</v>
      </c>
      <c r="D126" s="9">
        <v>85</v>
      </c>
      <c r="E126" s="11"/>
      <c r="F126" s="11"/>
      <c r="G126" s="11"/>
      <c r="H126" s="11"/>
      <c r="I126" s="11"/>
      <c r="J126" s="11"/>
      <c r="K126" s="11"/>
      <c r="L126" s="11"/>
      <c r="M126" s="8"/>
      <c r="N126" s="2" t="s">
        <v>144</v>
      </c>
      <c r="O126" s="2" t="s">
        <v>52</v>
      </c>
      <c r="P126" s="2" t="s">
        <v>52</v>
      </c>
      <c r="Q126" s="2" t="s">
        <v>135</v>
      </c>
      <c r="R126" s="2" t="s">
        <v>65</v>
      </c>
      <c r="S126" s="2" t="s">
        <v>65</v>
      </c>
      <c r="T126" s="2" t="s">
        <v>64</v>
      </c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2" t="s">
        <v>52</v>
      </c>
      <c r="AS126" s="2" t="s">
        <v>52</v>
      </c>
      <c r="AT126" s="3"/>
      <c r="AU126" s="2" t="s">
        <v>145</v>
      </c>
      <c r="AV126" s="3">
        <v>22</v>
      </c>
    </row>
    <row r="127" spans="1:48" ht="30" customHeight="1" x14ac:dyDescent="0.3">
      <c r="A127" s="8" t="s">
        <v>146</v>
      </c>
      <c r="B127" s="8" t="s">
        <v>147</v>
      </c>
      <c r="C127" s="8" t="s">
        <v>61</v>
      </c>
      <c r="D127" s="9">
        <v>1</v>
      </c>
      <c r="E127" s="11"/>
      <c r="F127" s="11"/>
      <c r="G127" s="11"/>
      <c r="H127" s="11"/>
      <c r="I127" s="11"/>
      <c r="J127" s="11"/>
      <c r="K127" s="11"/>
      <c r="L127" s="11"/>
      <c r="M127" s="8"/>
      <c r="N127" s="2" t="s">
        <v>149</v>
      </c>
      <c r="O127" s="2" t="s">
        <v>52</v>
      </c>
      <c r="P127" s="2" t="s">
        <v>52</v>
      </c>
      <c r="Q127" s="2" t="s">
        <v>135</v>
      </c>
      <c r="R127" s="2" t="s">
        <v>65</v>
      </c>
      <c r="S127" s="2" t="s">
        <v>65</v>
      </c>
      <c r="T127" s="2" t="s">
        <v>64</v>
      </c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2" t="s">
        <v>52</v>
      </c>
      <c r="AS127" s="2" t="s">
        <v>52</v>
      </c>
      <c r="AT127" s="3"/>
      <c r="AU127" s="2" t="s">
        <v>150</v>
      </c>
      <c r="AV127" s="3">
        <v>23</v>
      </c>
    </row>
    <row r="128" spans="1:48" ht="30" customHeight="1" x14ac:dyDescent="0.3">
      <c r="A128" s="8" t="s">
        <v>151</v>
      </c>
      <c r="B128" s="8" t="s">
        <v>152</v>
      </c>
      <c r="C128" s="8" t="s">
        <v>153</v>
      </c>
      <c r="D128" s="9">
        <v>13</v>
      </c>
      <c r="E128" s="11"/>
      <c r="F128" s="11"/>
      <c r="G128" s="11"/>
      <c r="H128" s="11"/>
      <c r="I128" s="11"/>
      <c r="J128" s="11"/>
      <c r="K128" s="11"/>
      <c r="L128" s="11"/>
      <c r="M128" s="8"/>
      <c r="N128" s="2" t="s">
        <v>155</v>
      </c>
      <c r="O128" s="2" t="s">
        <v>52</v>
      </c>
      <c r="P128" s="2" t="s">
        <v>52</v>
      </c>
      <c r="Q128" s="2" t="s">
        <v>135</v>
      </c>
      <c r="R128" s="2" t="s">
        <v>65</v>
      </c>
      <c r="S128" s="2" t="s">
        <v>65</v>
      </c>
      <c r="T128" s="2" t="s">
        <v>64</v>
      </c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2" t="s">
        <v>52</v>
      </c>
      <c r="AS128" s="2" t="s">
        <v>52</v>
      </c>
      <c r="AT128" s="3"/>
      <c r="AU128" s="2" t="s">
        <v>156</v>
      </c>
      <c r="AV128" s="3">
        <v>24</v>
      </c>
    </row>
    <row r="129" spans="1:48" ht="30" customHeight="1" x14ac:dyDescent="0.3">
      <c r="A129" s="8" t="s">
        <v>151</v>
      </c>
      <c r="B129" s="8" t="s">
        <v>157</v>
      </c>
      <c r="C129" s="8" t="s">
        <v>153</v>
      </c>
      <c r="D129" s="9">
        <v>13</v>
      </c>
      <c r="E129" s="11"/>
      <c r="F129" s="11"/>
      <c r="G129" s="11"/>
      <c r="H129" s="11"/>
      <c r="I129" s="11"/>
      <c r="J129" s="11"/>
      <c r="K129" s="11"/>
      <c r="L129" s="11"/>
      <c r="M129" s="8"/>
      <c r="N129" s="2" t="s">
        <v>159</v>
      </c>
      <c r="O129" s="2" t="s">
        <v>52</v>
      </c>
      <c r="P129" s="2" t="s">
        <v>52</v>
      </c>
      <c r="Q129" s="2" t="s">
        <v>135</v>
      </c>
      <c r="R129" s="2" t="s">
        <v>65</v>
      </c>
      <c r="S129" s="2" t="s">
        <v>65</v>
      </c>
      <c r="T129" s="2" t="s">
        <v>64</v>
      </c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2" t="s">
        <v>52</v>
      </c>
      <c r="AS129" s="2" t="s">
        <v>52</v>
      </c>
      <c r="AT129" s="3"/>
      <c r="AU129" s="2" t="s">
        <v>160</v>
      </c>
      <c r="AV129" s="3">
        <v>25</v>
      </c>
    </row>
    <row r="130" spans="1:48" ht="30" customHeight="1" x14ac:dyDescent="0.3">
      <c r="A130" s="8" t="s">
        <v>161</v>
      </c>
      <c r="B130" s="8" t="s">
        <v>162</v>
      </c>
      <c r="C130" s="8" t="s">
        <v>83</v>
      </c>
      <c r="D130" s="9">
        <v>85</v>
      </c>
      <c r="E130" s="11"/>
      <c r="F130" s="11"/>
      <c r="G130" s="11"/>
      <c r="H130" s="11"/>
      <c r="I130" s="11"/>
      <c r="J130" s="11"/>
      <c r="K130" s="11"/>
      <c r="L130" s="11"/>
      <c r="M130" s="8"/>
      <c r="N130" s="2" t="s">
        <v>164</v>
      </c>
      <c r="O130" s="2" t="s">
        <v>52</v>
      </c>
      <c r="P130" s="2" t="s">
        <v>52</v>
      </c>
      <c r="Q130" s="2" t="s">
        <v>135</v>
      </c>
      <c r="R130" s="2" t="s">
        <v>64</v>
      </c>
      <c r="S130" s="2" t="s">
        <v>65</v>
      </c>
      <c r="T130" s="2" t="s">
        <v>65</v>
      </c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2" t="s">
        <v>52</v>
      </c>
      <c r="AS130" s="2" t="s">
        <v>52</v>
      </c>
      <c r="AT130" s="3"/>
      <c r="AU130" s="2" t="s">
        <v>165</v>
      </c>
      <c r="AV130" s="3">
        <v>26</v>
      </c>
    </row>
    <row r="131" spans="1:48" ht="30" customHeight="1" x14ac:dyDescent="0.3">
      <c r="A131" s="8" t="s">
        <v>166</v>
      </c>
      <c r="B131" s="8" t="s">
        <v>162</v>
      </c>
      <c r="C131" s="8" t="s">
        <v>83</v>
      </c>
      <c r="D131" s="9">
        <v>124</v>
      </c>
      <c r="E131" s="11"/>
      <c r="F131" s="11"/>
      <c r="G131" s="11"/>
      <c r="H131" s="11"/>
      <c r="I131" s="11"/>
      <c r="J131" s="11"/>
      <c r="K131" s="11"/>
      <c r="L131" s="11"/>
      <c r="M131" s="8"/>
      <c r="N131" s="2" t="s">
        <v>168</v>
      </c>
      <c r="O131" s="2" t="s">
        <v>52</v>
      </c>
      <c r="P131" s="2" t="s">
        <v>52</v>
      </c>
      <c r="Q131" s="2" t="s">
        <v>135</v>
      </c>
      <c r="R131" s="2" t="s">
        <v>64</v>
      </c>
      <c r="S131" s="2" t="s">
        <v>65</v>
      </c>
      <c r="T131" s="2" t="s">
        <v>65</v>
      </c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2" t="s">
        <v>52</v>
      </c>
      <c r="AS131" s="2" t="s">
        <v>52</v>
      </c>
      <c r="AT131" s="3"/>
      <c r="AU131" s="2" t="s">
        <v>169</v>
      </c>
      <c r="AV131" s="3">
        <v>27</v>
      </c>
    </row>
    <row r="132" spans="1:48" ht="30" customHeight="1" x14ac:dyDescent="0.3">
      <c r="A132" s="8" t="s">
        <v>170</v>
      </c>
      <c r="B132" s="8" t="s">
        <v>171</v>
      </c>
      <c r="C132" s="8" t="s">
        <v>83</v>
      </c>
      <c r="D132" s="9">
        <v>173</v>
      </c>
      <c r="E132" s="11"/>
      <c r="F132" s="11"/>
      <c r="G132" s="11"/>
      <c r="H132" s="11"/>
      <c r="I132" s="11"/>
      <c r="J132" s="11"/>
      <c r="K132" s="11"/>
      <c r="L132" s="11"/>
      <c r="M132" s="8"/>
      <c r="N132" s="2" t="s">
        <v>173</v>
      </c>
      <c r="O132" s="2" t="s">
        <v>52</v>
      </c>
      <c r="P132" s="2" t="s">
        <v>52</v>
      </c>
      <c r="Q132" s="2" t="s">
        <v>135</v>
      </c>
      <c r="R132" s="2" t="s">
        <v>64</v>
      </c>
      <c r="S132" s="2" t="s">
        <v>65</v>
      </c>
      <c r="T132" s="2" t="s">
        <v>65</v>
      </c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2" t="s">
        <v>52</v>
      </c>
      <c r="AS132" s="2" t="s">
        <v>52</v>
      </c>
      <c r="AT132" s="3"/>
      <c r="AU132" s="2" t="s">
        <v>174</v>
      </c>
      <c r="AV132" s="3">
        <v>28</v>
      </c>
    </row>
    <row r="133" spans="1:48" ht="30" customHeight="1" x14ac:dyDescent="0.3">
      <c r="A133" s="8" t="s">
        <v>175</v>
      </c>
      <c r="B133" s="8" t="s">
        <v>176</v>
      </c>
      <c r="C133" s="8" t="s">
        <v>83</v>
      </c>
      <c r="D133" s="9">
        <v>63</v>
      </c>
      <c r="E133" s="11"/>
      <c r="F133" s="11"/>
      <c r="G133" s="11"/>
      <c r="H133" s="11"/>
      <c r="I133" s="11"/>
      <c r="J133" s="11"/>
      <c r="K133" s="11"/>
      <c r="L133" s="11"/>
      <c r="M133" s="8"/>
      <c r="N133" s="2" t="s">
        <v>178</v>
      </c>
      <c r="O133" s="2" t="s">
        <v>52</v>
      </c>
      <c r="P133" s="2" t="s">
        <v>52</v>
      </c>
      <c r="Q133" s="2" t="s">
        <v>135</v>
      </c>
      <c r="R133" s="2" t="s">
        <v>64</v>
      </c>
      <c r="S133" s="2" t="s">
        <v>65</v>
      </c>
      <c r="T133" s="2" t="s">
        <v>65</v>
      </c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2" t="s">
        <v>52</v>
      </c>
      <c r="AS133" s="2" t="s">
        <v>52</v>
      </c>
      <c r="AT133" s="3"/>
      <c r="AU133" s="2" t="s">
        <v>179</v>
      </c>
      <c r="AV133" s="3">
        <v>29</v>
      </c>
    </row>
    <row r="134" spans="1:48" ht="30" customHeight="1" x14ac:dyDescent="0.3">
      <c r="A134" s="8" t="s">
        <v>180</v>
      </c>
      <c r="B134" s="8" t="s">
        <v>181</v>
      </c>
      <c r="C134" s="8" t="s">
        <v>83</v>
      </c>
      <c r="D134" s="9">
        <v>77</v>
      </c>
      <c r="E134" s="11"/>
      <c r="F134" s="11"/>
      <c r="G134" s="11"/>
      <c r="H134" s="11"/>
      <c r="I134" s="11"/>
      <c r="J134" s="11"/>
      <c r="K134" s="11"/>
      <c r="L134" s="11"/>
      <c r="M134" s="8"/>
      <c r="N134" s="2" t="s">
        <v>183</v>
      </c>
      <c r="O134" s="2" t="s">
        <v>52</v>
      </c>
      <c r="P134" s="2" t="s">
        <v>52</v>
      </c>
      <c r="Q134" s="2" t="s">
        <v>135</v>
      </c>
      <c r="R134" s="2" t="s">
        <v>64</v>
      </c>
      <c r="S134" s="2" t="s">
        <v>65</v>
      </c>
      <c r="T134" s="2" t="s">
        <v>65</v>
      </c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2" t="s">
        <v>52</v>
      </c>
      <c r="AS134" s="2" t="s">
        <v>52</v>
      </c>
      <c r="AT134" s="3"/>
      <c r="AU134" s="2" t="s">
        <v>184</v>
      </c>
      <c r="AV134" s="3">
        <v>30</v>
      </c>
    </row>
    <row r="135" spans="1:48" ht="30" customHeight="1" x14ac:dyDescent="0.3">
      <c r="A135" s="8" t="s">
        <v>180</v>
      </c>
      <c r="B135" s="8" t="s">
        <v>185</v>
      </c>
      <c r="C135" s="8" t="s">
        <v>83</v>
      </c>
      <c r="D135" s="9">
        <v>129</v>
      </c>
      <c r="E135" s="11"/>
      <c r="F135" s="11"/>
      <c r="G135" s="11"/>
      <c r="H135" s="11"/>
      <c r="I135" s="11"/>
      <c r="J135" s="11"/>
      <c r="K135" s="11"/>
      <c r="L135" s="11"/>
      <c r="M135" s="8"/>
      <c r="N135" s="2" t="s">
        <v>187</v>
      </c>
      <c r="O135" s="2" t="s">
        <v>52</v>
      </c>
      <c r="P135" s="2" t="s">
        <v>52</v>
      </c>
      <c r="Q135" s="2" t="s">
        <v>135</v>
      </c>
      <c r="R135" s="2" t="s">
        <v>64</v>
      </c>
      <c r="S135" s="2" t="s">
        <v>65</v>
      </c>
      <c r="T135" s="2" t="s">
        <v>65</v>
      </c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2" t="s">
        <v>52</v>
      </c>
      <c r="AS135" s="2" t="s">
        <v>52</v>
      </c>
      <c r="AT135" s="3"/>
      <c r="AU135" s="2" t="s">
        <v>188</v>
      </c>
      <c r="AV135" s="3">
        <v>31</v>
      </c>
    </row>
    <row r="136" spans="1:48" ht="30" customHeight="1" x14ac:dyDescent="0.3">
      <c r="A136" s="8" t="s">
        <v>189</v>
      </c>
      <c r="B136" s="8" t="s">
        <v>190</v>
      </c>
      <c r="C136" s="8" t="s">
        <v>83</v>
      </c>
      <c r="D136" s="9">
        <v>13</v>
      </c>
      <c r="E136" s="11"/>
      <c r="F136" s="11"/>
      <c r="G136" s="11"/>
      <c r="H136" s="11"/>
      <c r="I136" s="11"/>
      <c r="J136" s="11"/>
      <c r="K136" s="11"/>
      <c r="L136" s="11"/>
      <c r="M136" s="8"/>
      <c r="N136" s="2" t="s">
        <v>192</v>
      </c>
      <c r="O136" s="2" t="s">
        <v>52</v>
      </c>
      <c r="P136" s="2" t="s">
        <v>52</v>
      </c>
      <c r="Q136" s="2" t="s">
        <v>135</v>
      </c>
      <c r="R136" s="2" t="s">
        <v>64</v>
      </c>
      <c r="S136" s="2" t="s">
        <v>65</v>
      </c>
      <c r="T136" s="2" t="s">
        <v>65</v>
      </c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2" t="s">
        <v>52</v>
      </c>
      <c r="AS136" s="2" t="s">
        <v>52</v>
      </c>
      <c r="AT136" s="3"/>
      <c r="AU136" s="2" t="s">
        <v>193</v>
      </c>
      <c r="AV136" s="3">
        <v>32</v>
      </c>
    </row>
    <row r="137" spans="1:48" ht="30" customHeight="1" x14ac:dyDescent="0.3">
      <c r="A137" s="8" t="s">
        <v>194</v>
      </c>
      <c r="B137" s="8" t="s">
        <v>195</v>
      </c>
      <c r="C137" s="8" t="s">
        <v>83</v>
      </c>
      <c r="D137" s="9">
        <v>90</v>
      </c>
      <c r="E137" s="11"/>
      <c r="F137" s="11"/>
      <c r="G137" s="11"/>
      <c r="H137" s="11"/>
      <c r="I137" s="11"/>
      <c r="J137" s="11"/>
      <c r="K137" s="11"/>
      <c r="L137" s="11"/>
      <c r="M137" s="8"/>
      <c r="N137" s="2" t="s">
        <v>197</v>
      </c>
      <c r="O137" s="2" t="s">
        <v>52</v>
      </c>
      <c r="P137" s="2" t="s">
        <v>52</v>
      </c>
      <c r="Q137" s="2" t="s">
        <v>135</v>
      </c>
      <c r="R137" s="2" t="s">
        <v>64</v>
      </c>
      <c r="S137" s="2" t="s">
        <v>65</v>
      </c>
      <c r="T137" s="2" t="s">
        <v>65</v>
      </c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2" t="s">
        <v>52</v>
      </c>
      <c r="AS137" s="2" t="s">
        <v>52</v>
      </c>
      <c r="AT137" s="3"/>
      <c r="AU137" s="2" t="s">
        <v>198</v>
      </c>
      <c r="AV137" s="3">
        <v>33</v>
      </c>
    </row>
    <row r="138" spans="1:48" ht="30" customHeight="1" x14ac:dyDescent="0.3">
      <c r="A138" s="8" t="s">
        <v>199</v>
      </c>
      <c r="B138" s="8" t="s">
        <v>195</v>
      </c>
      <c r="C138" s="8" t="s">
        <v>83</v>
      </c>
      <c r="D138" s="9">
        <v>36</v>
      </c>
      <c r="E138" s="11"/>
      <c r="F138" s="11"/>
      <c r="G138" s="11"/>
      <c r="H138" s="11"/>
      <c r="I138" s="11"/>
      <c r="J138" s="11"/>
      <c r="K138" s="11"/>
      <c r="L138" s="11"/>
      <c r="M138" s="8"/>
      <c r="N138" s="2" t="s">
        <v>201</v>
      </c>
      <c r="O138" s="2" t="s">
        <v>52</v>
      </c>
      <c r="P138" s="2" t="s">
        <v>52</v>
      </c>
      <c r="Q138" s="2" t="s">
        <v>135</v>
      </c>
      <c r="R138" s="2" t="s">
        <v>64</v>
      </c>
      <c r="S138" s="2" t="s">
        <v>65</v>
      </c>
      <c r="T138" s="2" t="s">
        <v>65</v>
      </c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2" t="s">
        <v>52</v>
      </c>
      <c r="AS138" s="2" t="s">
        <v>52</v>
      </c>
      <c r="AT138" s="3"/>
      <c r="AU138" s="2" t="s">
        <v>202</v>
      </c>
      <c r="AV138" s="3">
        <v>34</v>
      </c>
    </row>
    <row r="139" spans="1:48" ht="30" customHeight="1" x14ac:dyDescent="0.3">
      <c r="A139" s="8" t="s">
        <v>199</v>
      </c>
      <c r="B139" s="8" t="s">
        <v>203</v>
      </c>
      <c r="C139" s="8" t="s">
        <v>83</v>
      </c>
      <c r="D139" s="9">
        <v>10</v>
      </c>
      <c r="E139" s="11"/>
      <c r="F139" s="11"/>
      <c r="G139" s="11"/>
      <c r="H139" s="11"/>
      <c r="I139" s="11"/>
      <c r="J139" s="11"/>
      <c r="K139" s="11"/>
      <c r="L139" s="11"/>
      <c r="M139" s="8"/>
      <c r="N139" s="2" t="s">
        <v>205</v>
      </c>
      <c r="O139" s="2" t="s">
        <v>52</v>
      </c>
      <c r="P139" s="2" t="s">
        <v>52</v>
      </c>
      <c r="Q139" s="2" t="s">
        <v>135</v>
      </c>
      <c r="R139" s="2" t="s">
        <v>64</v>
      </c>
      <c r="S139" s="2" t="s">
        <v>65</v>
      </c>
      <c r="T139" s="2" t="s">
        <v>65</v>
      </c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2" t="s">
        <v>52</v>
      </c>
      <c r="AS139" s="2" t="s">
        <v>52</v>
      </c>
      <c r="AT139" s="3"/>
      <c r="AU139" s="2" t="s">
        <v>206</v>
      </c>
      <c r="AV139" s="3">
        <v>35</v>
      </c>
    </row>
    <row r="140" spans="1:48" ht="30" customHeight="1" x14ac:dyDescent="0.3">
      <c r="A140" s="8" t="s">
        <v>194</v>
      </c>
      <c r="B140" s="8" t="s">
        <v>207</v>
      </c>
      <c r="C140" s="8" t="s">
        <v>83</v>
      </c>
      <c r="D140" s="9">
        <v>47</v>
      </c>
      <c r="E140" s="11"/>
      <c r="F140" s="11"/>
      <c r="G140" s="11"/>
      <c r="H140" s="11"/>
      <c r="I140" s="11"/>
      <c r="J140" s="11"/>
      <c r="K140" s="11"/>
      <c r="L140" s="11"/>
      <c r="M140" s="8"/>
      <c r="N140" s="2" t="s">
        <v>209</v>
      </c>
      <c r="O140" s="2" t="s">
        <v>52</v>
      </c>
      <c r="P140" s="2" t="s">
        <v>52</v>
      </c>
      <c r="Q140" s="2" t="s">
        <v>135</v>
      </c>
      <c r="R140" s="2" t="s">
        <v>64</v>
      </c>
      <c r="S140" s="2" t="s">
        <v>65</v>
      </c>
      <c r="T140" s="2" t="s">
        <v>65</v>
      </c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2" t="s">
        <v>52</v>
      </c>
      <c r="AS140" s="2" t="s">
        <v>52</v>
      </c>
      <c r="AT140" s="3"/>
      <c r="AU140" s="2" t="s">
        <v>210</v>
      </c>
      <c r="AV140" s="3">
        <v>36</v>
      </c>
    </row>
    <row r="141" spans="1:48" ht="30" customHeight="1" x14ac:dyDescent="0.3">
      <c r="A141" s="8" t="s">
        <v>194</v>
      </c>
      <c r="B141" s="8" t="s">
        <v>211</v>
      </c>
      <c r="C141" s="8" t="s">
        <v>83</v>
      </c>
      <c r="D141" s="9">
        <v>13</v>
      </c>
      <c r="E141" s="11"/>
      <c r="F141" s="11"/>
      <c r="G141" s="11"/>
      <c r="H141" s="11"/>
      <c r="I141" s="11"/>
      <c r="J141" s="11"/>
      <c r="K141" s="11"/>
      <c r="L141" s="11"/>
      <c r="M141" s="8"/>
      <c r="N141" s="2" t="s">
        <v>213</v>
      </c>
      <c r="O141" s="2" t="s">
        <v>52</v>
      </c>
      <c r="P141" s="2" t="s">
        <v>52</v>
      </c>
      <c r="Q141" s="2" t="s">
        <v>135</v>
      </c>
      <c r="R141" s="2" t="s">
        <v>64</v>
      </c>
      <c r="S141" s="2" t="s">
        <v>65</v>
      </c>
      <c r="T141" s="2" t="s">
        <v>65</v>
      </c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2" t="s">
        <v>52</v>
      </c>
      <c r="AS141" s="2" t="s">
        <v>52</v>
      </c>
      <c r="AT141" s="3"/>
      <c r="AU141" s="2" t="s">
        <v>214</v>
      </c>
      <c r="AV141" s="3">
        <v>37</v>
      </c>
    </row>
    <row r="142" spans="1:48" ht="30" customHeight="1" x14ac:dyDescent="0.3">
      <c r="A142" s="8" t="s">
        <v>194</v>
      </c>
      <c r="B142" s="8" t="s">
        <v>215</v>
      </c>
      <c r="C142" s="8" t="s">
        <v>83</v>
      </c>
      <c r="D142" s="9">
        <v>45</v>
      </c>
      <c r="E142" s="11"/>
      <c r="F142" s="11"/>
      <c r="G142" s="11"/>
      <c r="H142" s="11"/>
      <c r="I142" s="11"/>
      <c r="J142" s="11"/>
      <c r="K142" s="11"/>
      <c r="L142" s="11"/>
      <c r="M142" s="8"/>
      <c r="N142" s="2" t="s">
        <v>217</v>
      </c>
      <c r="O142" s="2" t="s">
        <v>52</v>
      </c>
      <c r="P142" s="2" t="s">
        <v>52</v>
      </c>
      <c r="Q142" s="2" t="s">
        <v>135</v>
      </c>
      <c r="R142" s="2" t="s">
        <v>64</v>
      </c>
      <c r="S142" s="2" t="s">
        <v>65</v>
      </c>
      <c r="T142" s="2" t="s">
        <v>65</v>
      </c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2" t="s">
        <v>52</v>
      </c>
      <c r="AS142" s="2" t="s">
        <v>52</v>
      </c>
      <c r="AT142" s="3"/>
      <c r="AU142" s="2" t="s">
        <v>218</v>
      </c>
      <c r="AV142" s="3">
        <v>38</v>
      </c>
    </row>
    <row r="143" spans="1:48" ht="30" customHeight="1" x14ac:dyDescent="0.3">
      <c r="A143" s="8" t="s">
        <v>219</v>
      </c>
      <c r="B143" s="8" t="s">
        <v>220</v>
      </c>
      <c r="C143" s="8" t="s">
        <v>83</v>
      </c>
      <c r="D143" s="9">
        <v>170</v>
      </c>
      <c r="E143" s="11"/>
      <c r="F143" s="11"/>
      <c r="G143" s="11"/>
      <c r="H143" s="11"/>
      <c r="I143" s="11"/>
      <c r="J143" s="11"/>
      <c r="K143" s="11"/>
      <c r="L143" s="11"/>
      <c r="M143" s="8"/>
      <c r="N143" s="2" t="s">
        <v>222</v>
      </c>
      <c r="O143" s="2" t="s">
        <v>52</v>
      </c>
      <c r="P143" s="2" t="s">
        <v>52</v>
      </c>
      <c r="Q143" s="2" t="s">
        <v>135</v>
      </c>
      <c r="R143" s="2" t="s">
        <v>64</v>
      </c>
      <c r="S143" s="2" t="s">
        <v>65</v>
      </c>
      <c r="T143" s="2" t="s">
        <v>65</v>
      </c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2" t="s">
        <v>52</v>
      </c>
      <c r="AS143" s="2" t="s">
        <v>52</v>
      </c>
      <c r="AT143" s="3"/>
      <c r="AU143" s="2" t="s">
        <v>223</v>
      </c>
      <c r="AV143" s="3">
        <v>39</v>
      </c>
    </row>
    <row r="144" spans="1:48" ht="30" customHeight="1" x14ac:dyDescent="0.3">
      <c r="A144" s="8" t="s">
        <v>219</v>
      </c>
      <c r="B144" s="8" t="s">
        <v>211</v>
      </c>
      <c r="C144" s="8" t="s">
        <v>83</v>
      </c>
      <c r="D144" s="9">
        <v>3</v>
      </c>
      <c r="E144" s="11"/>
      <c r="F144" s="11"/>
      <c r="G144" s="11"/>
      <c r="H144" s="11"/>
      <c r="I144" s="11"/>
      <c r="J144" s="11"/>
      <c r="K144" s="11"/>
      <c r="L144" s="11"/>
      <c r="M144" s="8"/>
      <c r="N144" s="2" t="s">
        <v>225</v>
      </c>
      <c r="O144" s="2" t="s">
        <v>52</v>
      </c>
      <c r="P144" s="2" t="s">
        <v>52</v>
      </c>
      <c r="Q144" s="2" t="s">
        <v>135</v>
      </c>
      <c r="R144" s="2" t="s">
        <v>64</v>
      </c>
      <c r="S144" s="2" t="s">
        <v>65</v>
      </c>
      <c r="T144" s="2" t="s">
        <v>65</v>
      </c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2" t="s">
        <v>52</v>
      </c>
      <c r="AS144" s="2" t="s">
        <v>52</v>
      </c>
      <c r="AT144" s="3"/>
      <c r="AU144" s="2" t="s">
        <v>226</v>
      </c>
      <c r="AV144" s="3">
        <v>40</v>
      </c>
    </row>
    <row r="145" spans="1:48" ht="30" customHeight="1" x14ac:dyDescent="0.3">
      <c r="A145" s="8" t="s">
        <v>227</v>
      </c>
      <c r="B145" s="8" t="s">
        <v>211</v>
      </c>
      <c r="C145" s="8" t="s">
        <v>83</v>
      </c>
      <c r="D145" s="9">
        <v>15</v>
      </c>
      <c r="E145" s="11"/>
      <c r="F145" s="11"/>
      <c r="G145" s="11"/>
      <c r="H145" s="11"/>
      <c r="I145" s="11"/>
      <c r="J145" s="11"/>
      <c r="K145" s="11"/>
      <c r="L145" s="11"/>
      <c r="M145" s="8"/>
      <c r="N145" s="2" t="s">
        <v>229</v>
      </c>
      <c r="O145" s="2" t="s">
        <v>52</v>
      </c>
      <c r="P145" s="2" t="s">
        <v>52</v>
      </c>
      <c r="Q145" s="2" t="s">
        <v>135</v>
      </c>
      <c r="R145" s="2" t="s">
        <v>64</v>
      </c>
      <c r="S145" s="2" t="s">
        <v>65</v>
      </c>
      <c r="T145" s="2" t="s">
        <v>65</v>
      </c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2" t="s">
        <v>52</v>
      </c>
      <c r="AS145" s="2" t="s">
        <v>52</v>
      </c>
      <c r="AT145" s="3"/>
      <c r="AU145" s="2" t="s">
        <v>230</v>
      </c>
      <c r="AV145" s="3">
        <v>41</v>
      </c>
    </row>
    <row r="146" spans="1:48" ht="30" customHeight="1" x14ac:dyDescent="0.3">
      <c r="A146" s="8" t="s">
        <v>231</v>
      </c>
      <c r="B146" s="8" t="s">
        <v>232</v>
      </c>
      <c r="C146" s="8" t="s">
        <v>83</v>
      </c>
      <c r="D146" s="9">
        <v>28</v>
      </c>
      <c r="E146" s="11"/>
      <c r="F146" s="11"/>
      <c r="G146" s="11"/>
      <c r="H146" s="11"/>
      <c r="I146" s="11"/>
      <c r="J146" s="11"/>
      <c r="K146" s="11"/>
      <c r="L146" s="11"/>
      <c r="M146" s="8"/>
      <c r="N146" s="2" t="s">
        <v>234</v>
      </c>
      <c r="O146" s="2" t="s">
        <v>52</v>
      </c>
      <c r="P146" s="2" t="s">
        <v>52</v>
      </c>
      <c r="Q146" s="2" t="s">
        <v>135</v>
      </c>
      <c r="R146" s="2" t="s">
        <v>64</v>
      </c>
      <c r="S146" s="2" t="s">
        <v>65</v>
      </c>
      <c r="T146" s="2" t="s">
        <v>65</v>
      </c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2" t="s">
        <v>52</v>
      </c>
      <c r="AS146" s="2" t="s">
        <v>52</v>
      </c>
      <c r="AT146" s="3"/>
      <c r="AU146" s="2" t="s">
        <v>235</v>
      </c>
      <c r="AV146" s="3">
        <v>42</v>
      </c>
    </row>
    <row r="147" spans="1:48" ht="30" customHeight="1" x14ac:dyDescent="0.3">
      <c r="A147" s="8" t="s">
        <v>236</v>
      </c>
      <c r="B147" s="8" t="s">
        <v>237</v>
      </c>
      <c r="C147" s="8" t="s">
        <v>83</v>
      </c>
      <c r="D147" s="9">
        <v>40</v>
      </c>
      <c r="E147" s="11"/>
      <c r="F147" s="11"/>
      <c r="G147" s="11"/>
      <c r="H147" s="11"/>
      <c r="I147" s="11"/>
      <c r="J147" s="11"/>
      <c r="K147" s="11"/>
      <c r="L147" s="11"/>
      <c r="M147" s="8"/>
      <c r="N147" s="2" t="s">
        <v>239</v>
      </c>
      <c r="O147" s="2" t="s">
        <v>52</v>
      </c>
      <c r="P147" s="2" t="s">
        <v>52</v>
      </c>
      <c r="Q147" s="2" t="s">
        <v>135</v>
      </c>
      <c r="R147" s="2" t="s">
        <v>64</v>
      </c>
      <c r="S147" s="2" t="s">
        <v>65</v>
      </c>
      <c r="T147" s="2" t="s">
        <v>65</v>
      </c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2" t="s">
        <v>52</v>
      </c>
      <c r="AS147" s="2" t="s">
        <v>52</v>
      </c>
      <c r="AT147" s="3"/>
      <c r="AU147" s="2" t="s">
        <v>240</v>
      </c>
      <c r="AV147" s="3">
        <v>43</v>
      </c>
    </row>
    <row r="148" spans="1:48" ht="30" customHeight="1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48" ht="30" customHeight="1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48" ht="30" customHeight="1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48" ht="30" customHeight="1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48" ht="30" customHeight="1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48" ht="30" customHeight="1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48" ht="30" customHeight="1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48" ht="30" customHeight="1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48" ht="30" customHeight="1" x14ac:dyDescent="0.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48" ht="30" customHeight="1" x14ac:dyDescent="0.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48" ht="30" customHeight="1" x14ac:dyDescent="0.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48" ht="30" customHeight="1" x14ac:dyDescent="0.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48" ht="30" customHeight="1" x14ac:dyDescent="0.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48" ht="30" customHeight="1" x14ac:dyDescent="0.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48" ht="30" customHeight="1" x14ac:dyDescent="0.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48" ht="30" customHeight="1" x14ac:dyDescent="0.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48" ht="30" customHeight="1" x14ac:dyDescent="0.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48" ht="30" customHeight="1" x14ac:dyDescent="0.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48" ht="30" customHeight="1" x14ac:dyDescent="0.3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48" ht="30" customHeight="1" x14ac:dyDescent="0.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48" ht="30" customHeight="1" x14ac:dyDescent="0.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48" ht="30" customHeight="1" x14ac:dyDescent="0.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48" ht="30" customHeight="1" x14ac:dyDescent="0.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48" ht="30" customHeight="1" x14ac:dyDescent="0.3">
      <c r="A171" s="8" t="s">
        <v>71</v>
      </c>
      <c r="B171" s="9"/>
      <c r="C171" s="9"/>
      <c r="D171" s="9"/>
      <c r="E171" s="9"/>
      <c r="F171" s="11"/>
      <c r="G171" s="9"/>
      <c r="H171" s="11"/>
      <c r="I171" s="9"/>
      <c r="J171" s="11"/>
      <c r="K171" s="9"/>
      <c r="L171" s="11"/>
      <c r="M171" s="9"/>
      <c r="N171" t="s">
        <v>72</v>
      </c>
    </row>
    <row r="172" spans="1:48" ht="30" customHeight="1" x14ac:dyDescent="0.3">
      <c r="A172" s="8" t="s">
        <v>241</v>
      </c>
      <c r="B172" s="8" t="s">
        <v>243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3"/>
      <c r="O172" s="3"/>
      <c r="P172" s="3"/>
      <c r="Q172" s="2" t="s">
        <v>242</v>
      </c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</row>
    <row r="173" spans="1:48" ht="30" customHeight="1" x14ac:dyDescent="0.3">
      <c r="A173" s="8" t="s">
        <v>244</v>
      </c>
      <c r="B173" s="8" t="s">
        <v>245</v>
      </c>
      <c r="C173" s="8" t="s">
        <v>153</v>
      </c>
      <c r="D173" s="9">
        <v>224</v>
      </c>
      <c r="E173" s="11"/>
      <c r="F173" s="11"/>
      <c r="G173" s="11"/>
      <c r="H173" s="11"/>
      <c r="I173" s="11"/>
      <c r="J173" s="11"/>
      <c r="K173" s="11"/>
      <c r="L173" s="11"/>
      <c r="M173" s="8"/>
      <c r="N173" s="2" t="s">
        <v>247</v>
      </c>
      <c r="O173" s="2" t="s">
        <v>52</v>
      </c>
      <c r="P173" s="2" t="s">
        <v>52</v>
      </c>
      <c r="Q173" s="2" t="s">
        <v>242</v>
      </c>
      <c r="R173" s="2" t="s">
        <v>64</v>
      </c>
      <c r="S173" s="2" t="s">
        <v>65</v>
      </c>
      <c r="T173" s="2" t="s">
        <v>65</v>
      </c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2" t="s">
        <v>52</v>
      </c>
      <c r="AS173" s="2" t="s">
        <v>52</v>
      </c>
      <c r="AT173" s="3"/>
      <c r="AU173" s="2" t="s">
        <v>248</v>
      </c>
      <c r="AV173" s="3">
        <v>45</v>
      </c>
    </row>
    <row r="174" spans="1:48" ht="30" customHeight="1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48" ht="30" customHeight="1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48" ht="30" customHeight="1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30" customHeight="1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30" customHeight="1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30" customHeight="1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30" customHeight="1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30" customHeight="1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30" customHeight="1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30" customHeight="1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30" customHeight="1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30" customHeight="1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30" customHeight="1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ht="30" customHeight="1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13" ht="30" customHeight="1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30" customHeight="1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13" ht="30" customHeight="1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ht="30" customHeight="1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13" ht="30" customHeight="1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48" ht="30" customHeight="1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48" ht="30" customHeight="1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48" ht="30" customHeight="1" x14ac:dyDescent="0.3">
      <c r="A195" s="8" t="s">
        <v>71</v>
      </c>
      <c r="B195" s="9"/>
      <c r="C195" s="9"/>
      <c r="D195" s="9"/>
      <c r="E195" s="9"/>
      <c r="F195" s="11"/>
      <c r="G195" s="9"/>
      <c r="H195" s="11"/>
      <c r="I195" s="9"/>
      <c r="J195" s="11"/>
      <c r="K195" s="9"/>
      <c r="L195" s="11"/>
      <c r="M195" s="9"/>
      <c r="N195" t="s">
        <v>72</v>
      </c>
    </row>
    <row r="196" spans="1:48" ht="30" customHeight="1" x14ac:dyDescent="0.3">
      <c r="A196" s="8" t="s">
        <v>249</v>
      </c>
      <c r="B196" s="8" t="s">
        <v>58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3"/>
      <c r="O196" s="3"/>
      <c r="P196" s="3"/>
      <c r="Q196" s="2" t="s">
        <v>250</v>
      </c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</row>
    <row r="197" spans="1:48" ht="30" customHeight="1" x14ac:dyDescent="0.3">
      <c r="A197" s="8" t="s">
        <v>251</v>
      </c>
      <c r="B197" s="8" t="s">
        <v>252</v>
      </c>
      <c r="C197" s="8" t="s">
        <v>153</v>
      </c>
      <c r="D197" s="9">
        <v>17</v>
      </c>
      <c r="E197" s="11"/>
      <c r="F197" s="11"/>
      <c r="G197" s="11"/>
      <c r="H197" s="11"/>
      <c r="I197" s="11"/>
      <c r="J197" s="11"/>
      <c r="K197" s="11"/>
      <c r="L197" s="11"/>
      <c r="M197" s="8"/>
      <c r="N197" s="2" t="s">
        <v>254</v>
      </c>
      <c r="O197" s="2" t="s">
        <v>52</v>
      </c>
      <c r="P197" s="2" t="s">
        <v>52</v>
      </c>
      <c r="Q197" s="2" t="s">
        <v>250</v>
      </c>
      <c r="R197" s="2" t="s">
        <v>64</v>
      </c>
      <c r="S197" s="2" t="s">
        <v>65</v>
      </c>
      <c r="T197" s="2" t="s">
        <v>65</v>
      </c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2" t="s">
        <v>52</v>
      </c>
      <c r="AS197" s="2" t="s">
        <v>52</v>
      </c>
      <c r="AT197" s="3"/>
      <c r="AU197" s="2" t="s">
        <v>255</v>
      </c>
      <c r="AV197" s="3">
        <v>47</v>
      </c>
    </row>
    <row r="198" spans="1:48" ht="30" customHeight="1" x14ac:dyDescent="0.3">
      <c r="A198" s="8" t="s">
        <v>256</v>
      </c>
      <c r="B198" s="8" t="s">
        <v>257</v>
      </c>
      <c r="C198" s="8" t="s">
        <v>83</v>
      </c>
      <c r="D198" s="9">
        <v>8</v>
      </c>
      <c r="E198" s="11"/>
      <c r="F198" s="11"/>
      <c r="G198" s="11"/>
      <c r="H198" s="11"/>
      <c r="I198" s="11"/>
      <c r="J198" s="11"/>
      <c r="K198" s="11"/>
      <c r="L198" s="11"/>
      <c r="M198" s="8"/>
      <c r="N198" s="2" t="s">
        <v>259</v>
      </c>
      <c r="O198" s="2" t="s">
        <v>52</v>
      </c>
      <c r="P198" s="2" t="s">
        <v>52</v>
      </c>
      <c r="Q198" s="2" t="s">
        <v>250</v>
      </c>
      <c r="R198" s="2" t="s">
        <v>64</v>
      </c>
      <c r="S198" s="2" t="s">
        <v>65</v>
      </c>
      <c r="T198" s="2" t="s">
        <v>65</v>
      </c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2" t="s">
        <v>52</v>
      </c>
      <c r="AS198" s="2" t="s">
        <v>52</v>
      </c>
      <c r="AT198" s="3"/>
      <c r="AU198" s="2" t="s">
        <v>260</v>
      </c>
      <c r="AV198" s="3">
        <v>48</v>
      </c>
    </row>
    <row r="199" spans="1:48" ht="30" customHeight="1" x14ac:dyDescent="0.3">
      <c r="A199" s="8" t="s">
        <v>261</v>
      </c>
      <c r="B199" s="8" t="s">
        <v>262</v>
      </c>
      <c r="C199" s="8" t="s">
        <v>83</v>
      </c>
      <c r="D199" s="9">
        <v>191</v>
      </c>
      <c r="E199" s="11"/>
      <c r="F199" s="11"/>
      <c r="G199" s="11"/>
      <c r="H199" s="11"/>
      <c r="I199" s="11"/>
      <c r="J199" s="11"/>
      <c r="K199" s="11"/>
      <c r="L199" s="11"/>
      <c r="M199" s="8"/>
      <c r="N199" s="2" t="s">
        <v>264</v>
      </c>
      <c r="O199" s="2" t="s">
        <v>52</v>
      </c>
      <c r="P199" s="2" t="s">
        <v>52</v>
      </c>
      <c r="Q199" s="2" t="s">
        <v>250</v>
      </c>
      <c r="R199" s="2" t="s">
        <v>64</v>
      </c>
      <c r="S199" s="2" t="s">
        <v>65</v>
      </c>
      <c r="T199" s="2" t="s">
        <v>65</v>
      </c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2" t="s">
        <v>52</v>
      </c>
      <c r="AS199" s="2" t="s">
        <v>52</v>
      </c>
      <c r="AT199" s="3"/>
      <c r="AU199" s="2" t="s">
        <v>265</v>
      </c>
      <c r="AV199" s="3">
        <v>49</v>
      </c>
    </row>
    <row r="200" spans="1:48" ht="30" customHeight="1" x14ac:dyDescent="0.3">
      <c r="A200" s="8" t="s">
        <v>261</v>
      </c>
      <c r="B200" s="8" t="s">
        <v>266</v>
      </c>
      <c r="C200" s="8" t="s">
        <v>83</v>
      </c>
      <c r="D200" s="9">
        <v>173</v>
      </c>
      <c r="E200" s="11"/>
      <c r="F200" s="11"/>
      <c r="G200" s="11"/>
      <c r="H200" s="11"/>
      <c r="I200" s="11"/>
      <c r="J200" s="11"/>
      <c r="K200" s="11"/>
      <c r="L200" s="11"/>
      <c r="M200" s="8"/>
      <c r="N200" s="2" t="s">
        <v>268</v>
      </c>
      <c r="O200" s="2" t="s">
        <v>52</v>
      </c>
      <c r="P200" s="2" t="s">
        <v>52</v>
      </c>
      <c r="Q200" s="2" t="s">
        <v>250</v>
      </c>
      <c r="R200" s="2" t="s">
        <v>64</v>
      </c>
      <c r="S200" s="2" t="s">
        <v>65</v>
      </c>
      <c r="T200" s="2" t="s">
        <v>65</v>
      </c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2" t="s">
        <v>52</v>
      </c>
      <c r="AS200" s="2" t="s">
        <v>52</v>
      </c>
      <c r="AT200" s="3"/>
      <c r="AU200" s="2" t="s">
        <v>269</v>
      </c>
      <c r="AV200" s="3">
        <v>50</v>
      </c>
    </row>
    <row r="201" spans="1:48" ht="30" customHeight="1" x14ac:dyDescent="0.3">
      <c r="A201" s="8" t="s">
        <v>270</v>
      </c>
      <c r="B201" s="8" t="s">
        <v>271</v>
      </c>
      <c r="C201" s="8" t="s">
        <v>61</v>
      </c>
      <c r="D201" s="9">
        <v>5</v>
      </c>
      <c r="E201" s="11"/>
      <c r="F201" s="11"/>
      <c r="G201" s="11"/>
      <c r="H201" s="11"/>
      <c r="I201" s="11"/>
      <c r="J201" s="11"/>
      <c r="K201" s="11"/>
      <c r="L201" s="11"/>
      <c r="M201" s="8"/>
      <c r="N201" s="2" t="s">
        <v>273</v>
      </c>
      <c r="O201" s="2" t="s">
        <v>52</v>
      </c>
      <c r="P201" s="2" t="s">
        <v>52</v>
      </c>
      <c r="Q201" s="2" t="s">
        <v>250</v>
      </c>
      <c r="R201" s="2" t="s">
        <v>64</v>
      </c>
      <c r="S201" s="2" t="s">
        <v>65</v>
      </c>
      <c r="T201" s="2" t="s">
        <v>65</v>
      </c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2" t="s">
        <v>52</v>
      </c>
      <c r="AS201" s="2" t="s">
        <v>52</v>
      </c>
      <c r="AT201" s="3"/>
      <c r="AU201" s="2" t="s">
        <v>274</v>
      </c>
      <c r="AV201" s="3">
        <v>51</v>
      </c>
    </row>
    <row r="202" spans="1:48" ht="30" customHeight="1" x14ac:dyDescent="0.3">
      <c r="A202" s="8" t="s">
        <v>275</v>
      </c>
      <c r="B202" s="8" t="s">
        <v>276</v>
      </c>
      <c r="C202" s="8" t="s">
        <v>153</v>
      </c>
      <c r="D202" s="9">
        <v>8</v>
      </c>
      <c r="E202" s="11"/>
      <c r="F202" s="11"/>
      <c r="G202" s="11"/>
      <c r="H202" s="11"/>
      <c r="I202" s="11"/>
      <c r="J202" s="11"/>
      <c r="K202" s="11"/>
      <c r="L202" s="11"/>
      <c r="M202" s="8"/>
      <c r="N202" s="2" t="s">
        <v>278</v>
      </c>
      <c r="O202" s="2" t="s">
        <v>52</v>
      </c>
      <c r="P202" s="2" t="s">
        <v>52</v>
      </c>
      <c r="Q202" s="2" t="s">
        <v>250</v>
      </c>
      <c r="R202" s="2" t="s">
        <v>64</v>
      </c>
      <c r="S202" s="2" t="s">
        <v>65</v>
      </c>
      <c r="T202" s="2" t="s">
        <v>65</v>
      </c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2" t="s">
        <v>52</v>
      </c>
      <c r="AS202" s="2" t="s">
        <v>52</v>
      </c>
      <c r="AT202" s="3"/>
      <c r="AU202" s="2" t="s">
        <v>279</v>
      </c>
      <c r="AV202" s="3">
        <v>52</v>
      </c>
    </row>
    <row r="203" spans="1:48" ht="30" customHeight="1" x14ac:dyDescent="0.3">
      <c r="A203" s="8" t="s">
        <v>280</v>
      </c>
      <c r="B203" s="8" t="s">
        <v>281</v>
      </c>
      <c r="C203" s="8" t="s">
        <v>153</v>
      </c>
      <c r="D203" s="9">
        <v>9</v>
      </c>
      <c r="E203" s="11"/>
      <c r="F203" s="11"/>
      <c r="G203" s="11"/>
      <c r="H203" s="11"/>
      <c r="I203" s="11"/>
      <c r="J203" s="11"/>
      <c r="K203" s="11"/>
      <c r="L203" s="11"/>
      <c r="M203" s="8"/>
      <c r="N203" s="2" t="s">
        <v>283</v>
      </c>
      <c r="O203" s="2" t="s">
        <v>52</v>
      </c>
      <c r="P203" s="2" t="s">
        <v>52</v>
      </c>
      <c r="Q203" s="2" t="s">
        <v>250</v>
      </c>
      <c r="R203" s="2" t="s">
        <v>64</v>
      </c>
      <c r="S203" s="2" t="s">
        <v>65</v>
      </c>
      <c r="T203" s="2" t="s">
        <v>65</v>
      </c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2" t="s">
        <v>52</v>
      </c>
      <c r="AS203" s="2" t="s">
        <v>52</v>
      </c>
      <c r="AT203" s="3"/>
      <c r="AU203" s="2" t="s">
        <v>284</v>
      </c>
      <c r="AV203" s="3">
        <v>53</v>
      </c>
    </row>
    <row r="204" spans="1:48" ht="30" customHeight="1" x14ac:dyDescent="0.3">
      <c r="A204" s="8" t="s">
        <v>275</v>
      </c>
      <c r="B204" s="8" t="s">
        <v>285</v>
      </c>
      <c r="C204" s="8" t="s">
        <v>153</v>
      </c>
      <c r="D204" s="9">
        <v>6</v>
      </c>
      <c r="E204" s="11"/>
      <c r="F204" s="11"/>
      <c r="G204" s="11"/>
      <c r="H204" s="11"/>
      <c r="I204" s="11"/>
      <c r="J204" s="11"/>
      <c r="K204" s="11"/>
      <c r="L204" s="11"/>
      <c r="M204" s="8"/>
      <c r="N204" s="2" t="s">
        <v>287</v>
      </c>
      <c r="O204" s="2" t="s">
        <v>52</v>
      </c>
      <c r="P204" s="2" t="s">
        <v>52</v>
      </c>
      <c r="Q204" s="2" t="s">
        <v>250</v>
      </c>
      <c r="R204" s="2" t="s">
        <v>64</v>
      </c>
      <c r="S204" s="2" t="s">
        <v>65</v>
      </c>
      <c r="T204" s="2" t="s">
        <v>65</v>
      </c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2" t="s">
        <v>52</v>
      </c>
      <c r="AS204" s="2" t="s">
        <v>52</v>
      </c>
      <c r="AT204" s="3"/>
      <c r="AU204" s="2" t="s">
        <v>288</v>
      </c>
      <c r="AV204" s="3">
        <v>54</v>
      </c>
    </row>
    <row r="205" spans="1:48" ht="30" customHeight="1" x14ac:dyDescent="0.3">
      <c r="A205" s="8" t="s">
        <v>289</v>
      </c>
      <c r="B205" s="8" t="s">
        <v>290</v>
      </c>
      <c r="C205" s="8" t="s">
        <v>83</v>
      </c>
      <c r="D205" s="9">
        <v>18</v>
      </c>
      <c r="E205" s="11"/>
      <c r="F205" s="11"/>
      <c r="G205" s="11"/>
      <c r="H205" s="11"/>
      <c r="I205" s="11"/>
      <c r="J205" s="11"/>
      <c r="K205" s="11"/>
      <c r="L205" s="11"/>
      <c r="M205" s="8"/>
      <c r="N205" s="2" t="s">
        <v>292</v>
      </c>
      <c r="O205" s="2" t="s">
        <v>52</v>
      </c>
      <c r="P205" s="2" t="s">
        <v>52</v>
      </c>
      <c r="Q205" s="2" t="s">
        <v>250</v>
      </c>
      <c r="R205" s="2" t="s">
        <v>64</v>
      </c>
      <c r="S205" s="2" t="s">
        <v>65</v>
      </c>
      <c r="T205" s="2" t="s">
        <v>65</v>
      </c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2" t="s">
        <v>52</v>
      </c>
      <c r="AS205" s="2" t="s">
        <v>52</v>
      </c>
      <c r="AT205" s="3"/>
      <c r="AU205" s="2" t="s">
        <v>293</v>
      </c>
      <c r="AV205" s="3">
        <v>55</v>
      </c>
    </row>
    <row r="206" spans="1:48" ht="30" customHeight="1" x14ac:dyDescent="0.3">
      <c r="A206" s="8" t="s">
        <v>294</v>
      </c>
      <c r="B206" s="8" t="s">
        <v>295</v>
      </c>
      <c r="C206" s="8" t="s">
        <v>83</v>
      </c>
      <c r="D206" s="9">
        <v>13</v>
      </c>
      <c r="E206" s="11"/>
      <c r="F206" s="11"/>
      <c r="G206" s="11"/>
      <c r="H206" s="11"/>
      <c r="I206" s="11"/>
      <c r="J206" s="11"/>
      <c r="K206" s="11"/>
      <c r="L206" s="11"/>
      <c r="M206" s="8"/>
      <c r="N206" s="2" t="s">
        <v>297</v>
      </c>
      <c r="O206" s="2" t="s">
        <v>52</v>
      </c>
      <c r="P206" s="2" t="s">
        <v>52</v>
      </c>
      <c r="Q206" s="2" t="s">
        <v>250</v>
      </c>
      <c r="R206" s="2" t="s">
        <v>64</v>
      </c>
      <c r="S206" s="2" t="s">
        <v>65</v>
      </c>
      <c r="T206" s="2" t="s">
        <v>65</v>
      </c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2" t="s">
        <v>52</v>
      </c>
      <c r="AS206" s="2" t="s">
        <v>52</v>
      </c>
      <c r="AT206" s="3"/>
      <c r="AU206" s="2" t="s">
        <v>298</v>
      </c>
      <c r="AV206" s="3">
        <v>56</v>
      </c>
    </row>
    <row r="207" spans="1:48" ht="30" customHeight="1" x14ac:dyDescent="0.3">
      <c r="A207" s="8" t="s">
        <v>299</v>
      </c>
      <c r="B207" s="8" t="s">
        <v>300</v>
      </c>
      <c r="C207" s="8" t="s">
        <v>153</v>
      </c>
      <c r="D207" s="9">
        <v>12</v>
      </c>
      <c r="E207" s="11"/>
      <c r="F207" s="11"/>
      <c r="G207" s="11"/>
      <c r="H207" s="11"/>
      <c r="I207" s="11"/>
      <c r="J207" s="11"/>
      <c r="K207" s="11"/>
      <c r="L207" s="11"/>
      <c r="M207" s="8"/>
      <c r="N207" s="2" t="s">
        <v>302</v>
      </c>
      <c r="O207" s="2" t="s">
        <v>52</v>
      </c>
      <c r="P207" s="2" t="s">
        <v>52</v>
      </c>
      <c r="Q207" s="2" t="s">
        <v>250</v>
      </c>
      <c r="R207" s="2" t="s">
        <v>64</v>
      </c>
      <c r="S207" s="2" t="s">
        <v>65</v>
      </c>
      <c r="T207" s="2" t="s">
        <v>65</v>
      </c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2" t="s">
        <v>52</v>
      </c>
      <c r="AS207" s="2" t="s">
        <v>52</v>
      </c>
      <c r="AT207" s="3"/>
      <c r="AU207" s="2" t="s">
        <v>303</v>
      </c>
      <c r="AV207" s="3">
        <v>57</v>
      </c>
    </row>
    <row r="208" spans="1:48" ht="30" customHeight="1" x14ac:dyDescent="0.3">
      <c r="A208" s="8" t="s">
        <v>299</v>
      </c>
      <c r="B208" s="8" t="s">
        <v>304</v>
      </c>
      <c r="C208" s="8" t="s">
        <v>153</v>
      </c>
      <c r="D208" s="9">
        <v>14</v>
      </c>
      <c r="E208" s="11"/>
      <c r="F208" s="11"/>
      <c r="G208" s="11"/>
      <c r="H208" s="11"/>
      <c r="I208" s="11"/>
      <c r="J208" s="11"/>
      <c r="K208" s="11"/>
      <c r="L208" s="11"/>
      <c r="M208" s="8"/>
      <c r="N208" s="2" t="s">
        <v>306</v>
      </c>
      <c r="O208" s="2" t="s">
        <v>52</v>
      </c>
      <c r="P208" s="2" t="s">
        <v>52</v>
      </c>
      <c r="Q208" s="2" t="s">
        <v>250</v>
      </c>
      <c r="R208" s="2" t="s">
        <v>64</v>
      </c>
      <c r="S208" s="2" t="s">
        <v>65</v>
      </c>
      <c r="T208" s="2" t="s">
        <v>65</v>
      </c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2" t="s">
        <v>52</v>
      </c>
      <c r="AS208" s="2" t="s">
        <v>52</v>
      </c>
      <c r="AT208" s="3"/>
      <c r="AU208" s="2" t="s">
        <v>307</v>
      </c>
      <c r="AV208" s="3">
        <v>58</v>
      </c>
    </row>
    <row r="209" spans="1:48" ht="30" customHeight="1" x14ac:dyDescent="0.3">
      <c r="A209" s="8" t="s">
        <v>308</v>
      </c>
      <c r="B209" s="8" t="s">
        <v>309</v>
      </c>
      <c r="C209" s="8" t="s">
        <v>153</v>
      </c>
      <c r="D209" s="9">
        <v>244</v>
      </c>
      <c r="E209" s="11"/>
      <c r="F209" s="11"/>
      <c r="G209" s="11"/>
      <c r="H209" s="11"/>
      <c r="I209" s="11"/>
      <c r="J209" s="11"/>
      <c r="K209" s="11"/>
      <c r="L209" s="11"/>
      <c r="M209" s="8"/>
      <c r="N209" s="2" t="s">
        <v>311</v>
      </c>
      <c r="O209" s="2" t="s">
        <v>52</v>
      </c>
      <c r="P209" s="2" t="s">
        <v>52</v>
      </c>
      <c r="Q209" s="2" t="s">
        <v>250</v>
      </c>
      <c r="R209" s="2" t="s">
        <v>64</v>
      </c>
      <c r="S209" s="2" t="s">
        <v>65</v>
      </c>
      <c r="T209" s="2" t="s">
        <v>65</v>
      </c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2" t="s">
        <v>52</v>
      </c>
      <c r="AS209" s="2" t="s">
        <v>52</v>
      </c>
      <c r="AT209" s="3"/>
      <c r="AU209" s="2" t="s">
        <v>312</v>
      </c>
      <c r="AV209" s="3">
        <v>59</v>
      </c>
    </row>
    <row r="210" spans="1:48" ht="30" customHeight="1" x14ac:dyDescent="0.3">
      <c r="A210" s="8" t="s">
        <v>313</v>
      </c>
      <c r="B210" s="8" t="s">
        <v>314</v>
      </c>
      <c r="C210" s="8" t="s">
        <v>83</v>
      </c>
      <c r="D210" s="9">
        <v>31</v>
      </c>
      <c r="E210" s="11"/>
      <c r="F210" s="11"/>
      <c r="G210" s="11"/>
      <c r="H210" s="11"/>
      <c r="I210" s="11"/>
      <c r="J210" s="11"/>
      <c r="K210" s="11"/>
      <c r="L210" s="11"/>
      <c r="M210" s="8"/>
      <c r="N210" s="2" t="s">
        <v>316</v>
      </c>
      <c r="O210" s="2" t="s">
        <v>52</v>
      </c>
      <c r="P210" s="2" t="s">
        <v>52</v>
      </c>
      <c r="Q210" s="2" t="s">
        <v>250</v>
      </c>
      <c r="R210" s="2" t="s">
        <v>64</v>
      </c>
      <c r="S210" s="2" t="s">
        <v>65</v>
      </c>
      <c r="T210" s="2" t="s">
        <v>65</v>
      </c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2" t="s">
        <v>52</v>
      </c>
      <c r="AS210" s="2" t="s">
        <v>52</v>
      </c>
      <c r="AT210" s="3"/>
      <c r="AU210" s="2" t="s">
        <v>317</v>
      </c>
      <c r="AV210" s="3">
        <v>60</v>
      </c>
    </row>
    <row r="211" spans="1:48" ht="30" customHeight="1" x14ac:dyDescent="0.3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48" ht="30" customHeight="1" x14ac:dyDescent="0.3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48" ht="30" customHeight="1" x14ac:dyDescent="0.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48" ht="30" customHeight="1" x14ac:dyDescent="0.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48" ht="30" customHeight="1" x14ac:dyDescent="0.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48" ht="30" customHeight="1" x14ac:dyDescent="0.3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48" ht="30" customHeight="1" x14ac:dyDescent="0.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48" ht="30" customHeight="1" x14ac:dyDescent="0.3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48" ht="30" customHeight="1" x14ac:dyDescent="0.3">
      <c r="A219" s="8" t="s">
        <v>71</v>
      </c>
      <c r="B219" s="9"/>
      <c r="C219" s="9"/>
      <c r="D219" s="9"/>
      <c r="E219" s="9"/>
      <c r="F219" s="11"/>
      <c r="G219" s="9"/>
      <c r="H219" s="11"/>
      <c r="I219" s="9"/>
      <c r="J219" s="11"/>
      <c r="K219" s="9"/>
      <c r="L219" s="11"/>
      <c r="M219" s="9"/>
      <c r="N219" t="s">
        <v>72</v>
      </c>
    </row>
    <row r="220" spans="1:48" ht="30" customHeight="1" x14ac:dyDescent="0.3">
      <c r="A220" s="8" t="s">
        <v>318</v>
      </c>
      <c r="B220" s="8" t="s">
        <v>58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3"/>
      <c r="O220" s="3"/>
      <c r="P220" s="3"/>
      <c r="Q220" s="2" t="s">
        <v>319</v>
      </c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</row>
    <row r="221" spans="1:48" ht="30" customHeight="1" x14ac:dyDescent="0.3">
      <c r="A221" s="8" t="s">
        <v>320</v>
      </c>
      <c r="B221" s="8" t="s">
        <v>321</v>
      </c>
      <c r="C221" s="8" t="s">
        <v>83</v>
      </c>
      <c r="D221" s="9">
        <v>142</v>
      </c>
      <c r="E221" s="11"/>
      <c r="F221" s="11"/>
      <c r="G221" s="11"/>
      <c r="H221" s="11"/>
      <c r="I221" s="11"/>
      <c r="J221" s="11"/>
      <c r="K221" s="11"/>
      <c r="L221" s="11"/>
      <c r="M221" s="8"/>
      <c r="N221" s="2" t="s">
        <v>323</v>
      </c>
      <c r="O221" s="2" t="s">
        <v>52</v>
      </c>
      <c r="P221" s="2" t="s">
        <v>52</v>
      </c>
      <c r="Q221" s="2" t="s">
        <v>319</v>
      </c>
      <c r="R221" s="2" t="s">
        <v>64</v>
      </c>
      <c r="S221" s="2" t="s">
        <v>65</v>
      </c>
      <c r="T221" s="2" t="s">
        <v>65</v>
      </c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2" t="s">
        <v>52</v>
      </c>
      <c r="AS221" s="2" t="s">
        <v>52</v>
      </c>
      <c r="AT221" s="3"/>
      <c r="AU221" s="2" t="s">
        <v>324</v>
      </c>
      <c r="AV221" s="3">
        <v>62</v>
      </c>
    </row>
    <row r="222" spans="1:48" ht="30" customHeight="1" x14ac:dyDescent="0.3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1:48" ht="30" customHeight="1" x14ac:dyDescent="0.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48" ht="30" customHeight="1" x14ac:dyDescent="0.3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13" ht="30" customHeight="1" x14ac:dyDescent="0.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13" ht="30" customHeight="1" x14ac:dyDescent="0.3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 ht="30" customHeight="1" x14ac:dyDescent="0.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13" ht="30" customHeight="1" x14ac:dyDescent="0.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1:13" ht="30" customHeight="1" x14ac:dyDescent="0.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1:13" ht="30" customHeight="1" x14ac:dyDescent="0.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1:13" ht="30" customHeight="1" x14ac:dyDescent="0.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</row>
    <row r="232" spans="1:13" ht="30" customHeight="1" x14ac:dyDescent="0.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1:13" ht="30" customHeight="1" x14ac:dyDescent="0.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1:13" ht="30" customHeight="1" x14ac:dyDescent="0.3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1:13" ht="30" customHeight="1" x14ac:dyDescent="0.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1:13" ht="30" customHeight="1" x14ac:dyDescent="0.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1:13" ht="30" customHeight="1" x14ac:dyDescent="0.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</row>
    <row r="238" spans="1:13" ht="30" customHeight="1" x14ac:dyDescent="0.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</row>
    <row r="239" spans="1:13" ht="30" customHeight="1" x14ac:dyDescent="0.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</row>
    <row r="240" spans="1:13" ht="30" customHeight="1" x14ac:dyDescent="0.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1:48" ht="30" customHeight="1" x14ac:dyDescent="0.3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</row>
    <row r="242" spans="1:48" ht="30" customHeight="1" x14ac:dyDescent="0.3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1:48" ht="30" customHeight="1" x14ac:dyDescent="0.3">
      <c r="A243" s="8" t="s">
        <v>71</v>
      </c>
      <c r="B243" s="9"/>
      <c r="C243" s="9"/>
      <c r="D243" s="9"/>
      <c r="E243" s="9"/>
      <c r="F243" s="11"/>
      <c r="G243" s="9"/>
      <c r="H243" s="11"/>
      <c r="I243" s="9"/>
      <c r="J243" s="11"/>
      <c r="K243" s="9"/>
      <c r="L243" s="11"/>
      <c r="M243" s="9"/>
      <c r="N243" t="s">
        <v>72</v>
      </c>
    </row>
    <row r="244" spans="1:48" ht="30" customHeight="1" x14ac:dyDescent="0.3">
      <c r="A244" s="8" t="s">
        <v>325</v>
      </c>
      <c r="B244" s="8" t="s">
        <v>327</v>
      </c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3"/>
      <c r="O244" s="3"/>
      <c r="P244" s="3"/>
      <c r="Q244" s="2" t="s">
        <v>326</v>
      </c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</row>
    <row r="245" spans="1:48" ht="30" customHeight="1" x14ac:dyDescent="0.3">
      <c r="A245" s="8" t="s">
        <v>328</v>
      </c>
      <c r="B245" s="8" t="s">
        <v>329</v>
      </c>
      <c r="C245" s="8" t="s">
        <v>330</v>
      </c>
      <c r="D245" s="9">
        <v>1</v>
      </c>
      <c r="E245" s="11"/>
      <c r="F245" s="11"/>
      <c r="G245" s="11"/>
      <c r="H245" s="11"/>
      <c r="I245" s="11"/>
      <c r="J245" s="11"/>
      <c r="K245" s="11"/>
      <c r="L245" s="11"/>
      <c r="M245" s="8"/>
      <c r="N245" s="2" t="s">
        <v>332</v>
      </c>
      <c r="O245" s="2" t="s">
        <v>52</v>
      </c>
      <c r="P245" s="2" t="s">
        <v>52</v>
      </c>
      <c r="Q245" s="2" t="s">
        <v>326</v>
      </c>
      <c r="R245" s="2" t="s">
        <v>64</v>
      </c>
      <c r="S245" s="2" t="s">
        <v>65</v>
      </c>
      <c r="T245" s="2" t="s">
        <v>65</v>
      </c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2" t="s">
        <v>52</v>
      </c>
      <c r="AS245" s="2" t="s">
        <v>52</v>
      </c>
      <c r="AT245" s="3"/>
      <c r="AU245" s="2" t="s">
        <v>333</v>
      </c>
      <c r="AV245" s="3">
        <v>81</v>
      </c>
    </row>
    <row r="246" spans="1:48" ht="30" customHeight="1" x14ac:dyDescent="0.3">
      <c r="A246" s="8" t="s">
        <v>334</v>
      </c>
      <c r="B246" s="8" t="s">
        <v>335</v>
      </c>
      <c r="C246" s="8" t="s">
        <v>330</v>
      </c>
      <c r="D246" s="9">
        <v>1</v>
      </c>
      <c r="E246" s="11"/>
      <c r="F246" s="11"/>
      <c r="G246" s="11"/>
      <c r="H246" s="11"/>
      <c r="I246" s="11"/>
      <c r="J246" s="11"/>
      <c r="K246" s="11"/>
      <c r="L246" s="11"/>
      <c r="M246" s="8"/>
      <c r="N246" s="2" t="s">
        <v>337</v>
      </c>
      <c r="O246" s="2" t="s">
        <v>52</v>
      </c>
      <c r="P246" s="2" t="s">
        <v>52</v>
      </c>
      <c r="Q246" s="2" t="s">
        <v>326</v>
      </c>
      <c r="R246" s="2" t="s">
        <v>64</v>
      </c>
      <c r="S246" s="2" t="s">
        <v>65</v>
      </c>
      <c r="T246" s="2" t="s">
        <v>65</v>
      </c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2" t="s">
        <v>52</v>
      </c>
      <c r="AS246" s="2" t="s">
        <v>52</v>
      </c>
      <c r="AT246" s="3"/>
      <c r="AU246" s="2" t="s">
        <v>338</v>
      </c>
      <c r="AV246" s="3">
        <v>82</v>
      </c>
    </row>
    <row r="247" spans="1:48" ht="30" customHeight="1" x14ac:dyDescent="0.3">
      <c r="A247" s="8" t="s">
        <v>339</v>
      </c>
      <c r="B247" s="8" t="s">
        <v>340</v>
      </c>
      <c r="C247" s="8" t="s">
        <v>330</v>
      </c>
      <c r="D247" s="9">
        <v>1</v>
      </c>
      <c r="E247" s="11"/>
      <c r="F247" s="11"/>
      <c r="G247" s="11"/>
      <c r="H247" s="11"/>
      <c r="I247" s="11"/>
      <c r="J247" s="11"/>
      <c r="K247" s="11"/>
      <c r="L247" s="11"/>
      <c r="M247" s="8"/>
      <c r="N247" s="2" t="s">
        <v>342</v>
      </c>
      <c r="O247" s="2" t="s">
        <v>52</v>
      </c>
      <c r="P247" s="2" t="s">
        <v>52</v>
      </c>
      <c r="Q247" s="2" t="s">
        <v>326</v>
      </c>
      <c r="R247" s="2" t="s">
        <v>64</v>
      </c>
      <c r="S247" s="2" t="s">
        <v>65</v>
      </c>
      <c r="T247" s="2" t="s">
        <v>65</v>
      </c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2" t="s">
        <v>52</v>
      </c>
      <c r="AS247" s="2" t="s">
        <v>52</v>
      </c>
      <c r="AT247" s="3"/>
      <c r="AU247" s="2" t="s">
        <v>343</v>
      </c>
      <c r="AV247" s="3">
        <v>83</v>
      </c>
    </row>
    <row r="248" spans="1:48" ht="30" customHeight="1" x14ac:dyDescent="0.3">
      <c r="A248" s="8" t="s">
        <v>344</v>
      </c>
      <c r="B248" s="8" t="s">
        <v>345</v>
      </c>
      <c r="C248" s="8" t="s">
        <v>330</v>
      </c>
      <c r="D248" s="9">
        <v>2</v>
      </c>
      <c r="E248" s="11"/>
      <c r="F248" s="11"/>
      <c r="G248" s="11"/>
      <c r="H248" s="11"/>
      <c r="I248" s="11"/>
      <c r="J248" s="11"/>
      <c r="K248" s="11"/>
      <c r="L248" s="11"/>
      <c r="M248" s="8"/>
      <c r="N248" s="2" t="s">
        <v>347</v>
      </c>
      <c r="O248" s="2" t="s">
        <v>52</v>
      </c>
      <c r="P248" s="2" t="s">
        <v>52</v>
      </c>
      <c r="Q248" s="2" t="s">
        <v>326</v>
      </c>
      <c r="R248" s="2" t="s">
        <v>64</v>
      </c>
      <c r="S248" s="2" t="s">
        <v>65</v>
      </c>
      <c r="T248" s="2" t="s">
        <v>65</v>
      </c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2" t="s">
        <v>52</v>
      </c>
      <c r="AS248" s="2" t="s">
        <v>52</v>
      </c>
      <c r="AT248" s="3"/>
      <c r="AU248" s="2" t="s">
        <v>348</v>
      </c>
      <c r="AV248" s="3">
        <v>84</v>
      </c>
    </row>
    <row r="249" spans="1:48" ht="30" customHeight="1" x14ac:dyDescent="0.3">
      <c r="A249" s="8" t="s">
        <v>349</v>
      </c>
      <c r="B249" s="8" t="s">
        <v>350</v>
      </c>
      <c r="C249" s="8" t="s">
        <v>330</v>
      </c>
      <c r="D249" s="9">
        <v>2</v>
      </c>
      <c r="E249" s="11"/>
      <c r="F249" s="11"/>
      <c r="G249" s="11"/>
      <c r="H249" s="11"/>
      <c r="I249" s="11"/>
      <c r="J249" s="11"/>
      <c r="K249" s="11"/>
      <c r="L249" s="11"/>
      <c r="M249" s="8"/>
      <c r="N249" s="2" t="s">
        <v>352</v>
      </c>
      <c r="O249" s="2" t="s">
        <v>52</v>
      </c>
      <c r="P249" s="2" t="s">
        <v>52</v>
      </c>
      <c r="Q249" s="2" t="s">
        <v>326</v>
      </c>
      <c r="R249" s="2" t="s">
        <v>64</v>
      </c>
      <c r="S249" s="2" t="s">
        <v>65</v>
      </c>
      <c r="T249" s="2" t="s">
        <v>65</v>
      </c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2" t="s">
        <v>52</v>
      </c>
      <c r="AS249" s="2" t="s">
        <v>52</v>
      </c>
      <c r="AT249" s="3"/>
      <c r="AU249" s="2" t="s">
        <v>353</v>
      </c>
      <c r="AV249" s="3">
        <v>85</v>
      </c>
    </row>
    <row r="250" spans="1:48" ht="30" customHeight="1" x14ac:dyDescent="0.3">
      <c r="A250" s="8" t="s">
        <v>354</v>
      </c>
      <c r="B250" s="8" t="s">
        <v>355</v>
      </c>
      <c r="C250" s="8" t="s">
        <v>330</v>
      </c>
      <c r="D250" s="9">
        <v>2</v>
      </c>
      <c r="E250" s="11"/>
      <c r="F250" s="11"/>
      <c r="G250" s="11"/>
      <c r="H250" s="11"/>
      <c r="I250" s="11"/>
      <c r="J250" s="11"/>
      <c r="K250" s="11"/>
      <c r="L250" s="11"/>
      <c r="M250" s="8"/>
      <c r="N250" s="2" t="s">
        <v>357</v>
      </c>
      <c r="O250" s="2" t="s">
        <v>52</v>
      </c>
      <c r="P250" s="2" t="s">
        <v>52</v>
      </c>
      <c r="Q250" s="2" t="s">
        <v>326</v>
      </c>
      <c r="R250" s="2" t="s">
        <v>64</v>
      </c>
      <c r="S250" s="2" t="s">
        <v>65</v>
      </c>
      <c r="T250" s="2" t="s">
        <v>65</v>
      </c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2" t="s">
        <v>52</v>
      </c>
      <c r="AS250" s="2" t="s">
        <v>52</v>
      </c>
      <c r="AT250" s="3"/>
      <c r="AU250" s="2" t="s">
        <v>358</v>
      </c>
      <c r="AV250" s="3">
        <v>86</v>
      </c>
    </row>
    <row r="251" spans="1:48" ht="30" customHeight="1" x14ac:dyDescent="0.3">
      <c r="A251" s="8" t="s">
        <v>359</v>
      </c>
      <c r="B251" s="8" t="s">
        <v>360</v>
      </c>
      <c r="C251" s="8" t="s">
        <v>330</v>
      </c>
      <c r="D251" s="9">
        <v>1</v>
      </c>
      <c r="E251" s="11"/>
      <c r="F251" s="11"/>
      <c r="G251" s="11"/>
      <c r="H251" s="11"/>
      <c r="I251" s="11"/>
      <c r="J251" s="11"/>
      <c r="K251" s="11"/>
      <c r="L251" s="11"/>
      <c r="M251" s="8"/>
      <c r="N251" s="2" t="s">
        <v>362</v>
      </c>
      <c r="O251" s="2" t="s">
        <v>52</v>
      </c>
      <c r="P251" s="2" t="s">
        <v>52</v>
      </c>
      <c r="Q251" s="2" t="s">
        <v>326</v>
      </c>
      <c r="R251" s="2" t="s">
        <v>64</v>
      </c>
      <c r="S251" s="2" t="s">
        <v>65</v>
      </c>
      <c r="T251" s="2" t="s">
        <v>65</v>
      </c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2" t="s">
        <v>52</v>
      </c>
      <c r="AS251" s="2" t="s">
        <v>52</v>
      </c>
      <c r="AT251" s="3"/>
      <c r="AU251" s="2" t="s">
        <v>363</v>
      </c>
      <c r="AV251" s="3">
        <v>88</v>
      </c>
    </row>
    <row r="252" spans="1:48" ht="30" customHeight="1" x14ac:dyDescent="0.3">
      <c r="A252" s="8" t="s">
        <v>364</v>
      </c>
      <c r="B252" s="8" t="s">
        <v>365</v>
      </c>
      <c r="C252" s="8" t="s">
        <v>330</v>
      </c>
      <c r="D252" s="9">
        <v>1</v>
      </c>
      <c r="E252" s="11"/>
      <c r="F252" s="11"/>
      <c r="G252" s="11"/>
      <c r="H252" s="11"/>
      <c r="I252" s="11"/>
      <c r="J252" s="11"/>
      <c r="K252" s="11"/>
      <c r="L252" s="11"/>
      <c r="M252" s="8"/>
      <c r="N252" s="2" t="s">
        <v>367</v>
      </c>
      <c r="O252" s="2" t="s">
        <v>52</v>
      </c>
      <c r="P252" s="2" t="s">
        <v>52</v>
      </c>
      <c r="Q252" s="2" t="s">
        <v>326</v>
      </c>
      <c r="R252" s="2" t="s">
        <v>64</v>
      </c>
      <c r="S252" s="2" t="s">
        <v>65</v>
      </c>
      <c r="T252" s="2" t="s">
        <v>65</v>
      </c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2" t="s">
        <v>52</v>
      </c>
      <c r="AS252" s="2" t="s">
        <v>52</v>
      </c>
      <c r="AT252" s="3"/>
      <c r="AU252" s="2" t="s">
        <v>368</v>
      </c>
      <c r="AV252" s="3">
        <v>89</v>
      </c>
    </row>
    <row r="253" spans="1:48" ht="30" customHeight="1" x14ac:dyDescent="0.3">
      <c r="A253" s="8" t="s">
        <v>369</v>
      </c>
      <c r="B253" s="8" t="s">
        <v>370</v>
      </c>
      <c r="C253" s="8" t="s">
        <v>330</v>
      </c>
      <c r="D253" s="9">
        <v>1</v>
      </c>
      <c r="E253" s="11"/>
      <c r="F253" s="11"/>
      <c r="G253" s="11"/>
      <c r="H253" s="11"/>
      <c r="I253" s="11"/>
      <c r="J253" s="11"/>
      <c r="K253" s="11"/>
      <c r="L253" s="11"/>
      <c r="M253" s="8"/>
      <c r="N253" s="2" t="s">
        <v>372</v>
      </c>
      <c r="O253" s="2" t="s">
        <v>52</v>
      </c>
      <c r="P253" s="2" t="s">
        <v>52</v>
      </c>
      <c r="Q253" s="2" t="s">
        <v>326</v>
      </c>
      <c r="R253" s="2" t="s">
        <v>64</v>
      </c>
      <c r="S253" s="2" t="s">
        <v>65</v>
      </c>
      <c r="T253" s="2" t="s">
        <v>65</v>
      </c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2" t="s">
        <v>52</v>
      </c>
      <c r="AS253" s="2" t="s">
        <v>52</v>
      </c>
      <c r="AT253" s="3"/>
      <c r="AU253" s="2" t="s">
        <v>373</v>
      </c>
      <c r="AV253" s="3">
        <v>87</v>
      </c>
    </row>
    <row r="254" spans="1:48" ht="30" customHeight="1" x14ac:dyDescent="0.3">
      <c r="A254" s="8" t="s">
        <v>374</v>
      </c>
      <c r="B254" s="8" t="s">
        <v>375</v>
      </c>
      <c r="C254" s="8" t="s">
        <v>83</v>
      </c>
      <c r="D254" s="9">
        <v>25</v>
      </c>
      <c r="E254" s="11"/>
      <c r="F254" s="11"/>
      <c r="G254" s="11"/>
      <c r="H254" s="11"/>
      <c r="I254" s="11"/>
      <c r="J254" s="11"/>
      <c r="K254" s="11"/>
      <c r="L254" s="11"/>
      <c r="M254" s="8"/>
      <c r="N254" s="2" t="s">
        <v>377</v>
      </c>
      <c r="O254" s="2" t="s">
        <v>52</v>
      </c>
      <c r="P254" s="2" t="s">
        <v>52</v>
      </c>
      <c r="Q254" s="2" t="s">
        <v>326</v>
      </c>
      <c r="R254" s="2" t="s">
        <v>65</v>
      </c>
      <c r="S254" s="2" t="s">
        <v>65</v>
      </c>
      <c r="T254" s="2" t="s">
        <v>64</v>
      </c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2" t="s">
        <v>52</v>
      </c>
      <c r="AS254" s="2" t="s">
        <v>52</v>
      </c>
      <c r="AT254" s="3"/>
      <c r="AU254" s="2" t="s">
        <v>378</v>
      </c>
      <c r="AV254" s="3">
        <v>64</v>
      </c>
    </row>
    <row r="255" spans="1:48" ht="30" customHeight="1" x14ac:dyDescent="0.3">
      <c r="A255" s="8" t="s">
        <v>379</v>
      </c>
      <c r="B255" s="8" t="s">
        <v>380</v>
      </c>
      <c r="C255" s="8" t="s">
        <v>381</v>
      </c>
      <c r="D255" s="9">
        <v>2</v>
      </c>
      <c r="E255" s="11"/>
      <c r="F255" s="11"/>
      <c r="G255" s="11"/>
      <c r="H255" s="11"/>
      <c r="I255" s="11"/>
      <c r="J255" s="11"/>
      <c r="K255" s="11"/>
      <c r="L255" s="11"/>
      <c r="M255" s="8"/>
      <c r="N255" s="2" t="s">
        <v>383</v>
      </c>
      <c r="O255" s="2" t="s">
        <v>52</v>
      </c>
      <c r="P255" s="2" t="s">
        <v>52</v>
      </c>
      <c r="Q255" s="2" t="s">
        <v>326</v>
      </c>
      <c r="R255" s="2" t="s">
        <v>65</v>
      </c>
      <c r="S255" s="2" t="s">
        <v>65</v>
      </c>
      <c r="T255" s="2" t="s">
        <v>64</v>
      </c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2" t="s">
        <v>52</v>
      </c>
      <c r="AS255" s="2" t="s">
        <v>52</v>
      </c>
      <c r="AT255" s="3"/>
      <c r="AU255" s="2" t="s">
        <v>384</v>
      </c>
      <c r="AV255" s="3">
        <v>65</v>
      </c>
    </row>
    <row r="256" spans="1:48" ht="30" customHeight="1" x14ac:dyDescent="0.3">
      <c r="A256" s="8" t="s">
        <v>385</v>
      </c>
      <c r="B256" s="8" t="s">
        <v>386</v>
      </c>
      <c r="C256" s="8" t="s">
        <v>381</v>
      </c>
      <c r="D256" s="9">
        <v>1</v>
      </c>
      <c r="E256" s="11"/>
      <c r="F256" s="11"/>
      <c r="G256" s="11"/>
      <c r="H256" s="11"/>
      <c r="I256" s="11"/>
      <c r="J256" s="11"/>
      <c r="K256" s="11"/>
      <c r="L256" s="11"/>
      <c r="M256" s="8"/>
      <c r="N256" s="2" t="s">
        <v>388</v>
      </c>
      <c r="O256" s="2" t="s">
        <v>52</v>
      </c>
      <c r="P256" s="2" t="s">
        <v>52</v>
      </c>
      <c r="Q256" s="2" t="s">
        <v>326</v>
      </c>
      <c r="R256" s="2" t="s">
        <v>65</v>
      </c>
      <c r="S256" s="2" t="s">
        <v>65</v>
      </c>
      <c r="T256" s="2" t="s">
        <v>64</v>
      </c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2" t="s">
        <v>52</v>
      </c>
      <c r="AS256" s="2" t="s">
        <v>52</v>
      </c>
      <c r="AT256" s="3"/>
      <c r="AU256" s="2" t="s">
        <v>389</v>
      </c>
      <c r="AV256" s="3">
        <v>66</v>
      </c>
    </row>
    <row r="257" spans="1:48" ht="30" customHeight="1" x14ac:dyDescent="0.3">
      <c r="A257" s="8" t="s">
        <v>390</v>
      </c>
      <c r="B257" s="8" t="s">
        <v>391</v>
      </c>
      <c r="C257" s="8" t="s">
        <v>381</v>
      </c>
      <c r="D257" s="9">
        <v>1</v>
      </c>
      <c r="E257" s="11"/>
      <c r="F257" s="11"/>
      <c r="G257" s="11"/>
      <c r="H257" s="11"/>
      <c r="I257" s="11"/>
      <c r="J257" s="11"/>
      <c r="K257" s="11"/>
      <c r="L257" s="11"/>
      <c r="M257" s="8"/>
      <c r="N257" s="2" t="s">
        <v>393</v>
      </c>
      <c r="O257" s="2" t="s">
        <v>52</v>
      </c>
      <c r="P257" s="2" t="s">
        <v>52</v>
      </c>
      <c r="Q257" s="2" t="s">
        <v>326</v>
      </c>
      <c r="R257" s="2" t="s">
        <v>65</v>
      </c>
      <c r="S257" s="2" t="s">
        <v>65</v>
      </c>
      <c r="T257" s="2" t="s">
        <v>64</v>
      </c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2" t="s">
        <v>52</v>
      </c>
      <c r="AS257" s="2" t="s">
        <v>52</v>
      </c>
      <c r="AT257" s="3"/>
      <c r="AU257" s="2" t="s">
        <v>394</v>
      </c>
      <c r="AV257" s="3">
        <v>67</v>
      </c>
    </row>
    <row r="258" spans="1:48" ht="30" customHeight="1" x14ac:dyDescent="0.3">
      <c r="A258" s="8" t="s">
        <v>395</v>
      </c>
      <c r="B258" s="8" t="s">
        <v>396</v>
      </c>
      <c r="C258" s="8" t="s">
        <v>397</v>
      </c>
      <c r="D258" s="9">
        <v>5</v>
      </c>
      <c r="E258" s="11"/>
      <c r="F258" s="11"/>
      <c r="G258" s="11"/>
      <c r="H258" s="11"/>
      <c r="I258" s="11"/>
      <c r="J258" s="11"/>
      <c r="K258" s="11"/>
      <c r="L258" s="11"/>
      <c r="M258" s="8"/>
      <c r="N258" s="2" t="s">
        <v>399</v>
      </c>
      <c r="O258" s="2" t="s">
        <v>52</v>
      </c>
      <c r="P258" s="2" t="s">
        <v>52</v>
      </c>
      <c r="Q258" s="2" t="s">
        <v>326</v>
      </c>
      <c r="R258" s="2" t="s">
        <v>65</v>
      </c>
      <c r="S258" s="2" t="s">
        <v>65</v>
      </c>
      <c r="T258" s="2" t="s">
        <v>64</v>
      </c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2" t="s">
        <v>52</v>
      </c>
      <c r="AS258" s="2" t="s">
        <v>52</v>
      </c>
      <c r="AT258" s="3"/>
      <c r="AU258" s="2" t="s">
        <v>400</v>
      </c>
      <c r="AV258" s="3">
        <v>68</v>
      </c>
    </row>
    <row r="259" spans="1:48" ht="30" customHeight="1" x14ac:dyDescent="0.3">
      <c r="A259" s="8" t="s">
        <v>401</v>
      </c>
      <c r="B259" s="8" t="s">
        <v>402</v>
      </c>
      <c r="C259" s="8" t="s">
        <v>403</v>
      </c>
      <c r="D259" s="9">
        <v>1</v>
      </c>
      <c r="E259" s="11"/>
      <c r="F259" s="11"/>
      <c r="G259" s="11"/>
      <c r="H259" s="11"/>
      <c r="I259" s="11"/>
      <c r="J259" s="11"/>
      <c r="K259" s="11"/>
      <c r="L259" s="11"/>
      <c r="M259" s="8"/>
      <c r="N259" s="2" t="s">
        <v>405</v>
      </c>
      <c r="O259" s="2" t="s">
        <v>52</v>
      </c>
      <c r="P259" s="2" t="s">
        <v>52</v>
      </c>
      <c r="Q259" s="2" t="s">
        <v>326</v>
      </c>
      <c r="R259" s="2" t="s">
        <v>65</v>
      </c>
      <c r="S259" s="2" t="s">
        <v>65</v>
      </c>
      <c r="T259" s="2" t="s">
        <v>64</v>
      </c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2" t="s">
        <v>52</v>
      </c>
      <c r="AS259" s="2" t="s">
        <v>52</v>
      </c>
      <c r="AT259" s="3"/>
      <c r="AU259" s="2" t="s">
        <v>406</v>
      </c>
      <c r="AV259" s="3">
        <v>69</v>
      </c>
    </row>
    <row r="260" spans="1:48" ht="30" customHeight="1" x14ac:dyDescent="0.3">
      <c r="A260" s="8" t="s">
        <v>407</v>
      </c>
      <c r="B260" s="8" t="s">
        <v>408</v>
      </c>
      <c r="C260" s="8" t="s">
        <v>83</v>
      </c>
      <c r="D260" s="9">
        <v>1</v>
      </c>
      <c r="E260" s="11"/>
      <c r="F260" s="11"/>
      <c r="G260" s="11"/>
      <c r="H260" s="11"/>
      <c r="I260" s="11"/>
      <c r="J260" s="11"/>
      <c r="K260" s="11"/>
      <c r="L260" s="11"/>
      <c r="M260" s="8"/>
      <c r="N260" s="2" t="s">
        <v>410</v>
      </c>
      <c r="O260" s="2" t="s">
        <v>52</v>
      </c>
      <c r="P260" s="2" t="s">
        <v>52</v>
      </c>
      <c r="Q260" s="2" t="s">
        <v>326</v>
      </c>
      <c r="R260" s="2" t="s">
        <v>65</v>
      </c>
      <c r="S260" s="2" t="s">
        <v>65</v>
      </c>
      <c r="T260" s="2" t="s">
        <v>64</v>
      </c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2" t="s">
        <v>52</v>
      </c>
      <c r="AS260" s="2" t="s">
        <v>52</v>
      </c>
      <c r="AT260" s="3"/>
      <c r="AU260" s="2" t="s">
        <v>411</v>
      </c>
      <c r="AV260" s="3">
        <v>70</v>
      </c>
    </row>
    <row r="261" spans="1:48" ht="30" customHeight="1" x14ac:dyDescent="0.3">
      <c r="A261" s="8" t="s">
        <v>407</v>
      </c>
      <c r="B261" s="8" t="s">
        <v>412</v>
      </c>
      <c r="C261" s="8" t="s">
        <v>83</v>
      </c>
      <c r="D261" s="9">
        <v>7</v>
      </c>
      <c r="E261" s="11"/>
      <c r="F261" s="11"/>
      <c r="G261" s="11"/>
      <c r="H261" s="11"/>
      <c r="I261" s="11"/>
      <c r="J261" s="11"/>
      <c r="K261" s="11"/>
      <c r="L261" s="11"/>
      <c r="M261" s="8"/>
      <c r="N261" s="2" t="s">
        <v>414</v>
      </c>
      <c r="O261" s="2" t="s">
        <v>52</v>
      </c>
      <c r="P261" s="2" t="s">
        <v>52</v>
      </c>
      <c r="Q261" s="2" t="s">
        <v>326</v>
      </c>
      <c r="R261" s="2" t="s">
        <v>65</v>
      </c>
      <c r="S261" s="2" t="s">
        <v>65</v>
      </c>
      <c r="T261" s="2" t="s">
        <v>64</v>
      </c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2" t="s">
        <v>52</v>
      </c>
      <c r="AS261" s="2" t="s">
        <v>52</v>
      </c>
      <c r="AT261" s="3"/>
      <c r="AU261" s="2" t="s">
        <v>415</v>
      </c>
      <c r="AV261" s="3">
        <v>71</v>
      </c>
    </row>
    <row r="262" spans="1:48" ht="30" customHeight="1" x14ac:dyDescent="0.3">
      <c r="A262" s="8" t="s">
        <v>416</v>
      </c>
      <c r="B262" s="8" t="s">
        <v>417</v>
      </c>
      <c r="C262" s="8" t="s">
        <v>83</v>
      </c>
      <c r="D262" s="9">
        <v>5</v>
      </c>
      <c r="E262" s="11"/>
      <c r="F262" s="11"/>
      <c r="G262" s="11"/>
      <c r="H262" s="11"/>
      <c r="I262" s="11"/>
      <c r="J262" s="11"/>
      <c r="K262" s="11"/>
      <c r="L262" s="11"/>
      <c r="M262" s="8"/>
      <c r="N262" s="2" t="s">
        <v>419</v>
      </c>
      <c r="O262" s="2" t="s">
        <v>52</v>
      </c>
      <c r="P262" s="2" t="s">
        <v>52</v>
      </c>
      <c r="Q262" s="2" t="s">
        <v>326</v>
      </c>
      <c r="R262" s="2" t="s">
        <v>65</v>
      </c>
      <c r="S262" s="2" t="s">
        <v>65</v>
      </c>
      <c r="T262" s="2" t="s">
        <v>64</v>
      </c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2" t="s">
        <v>52</v>
      </c>
      <c r="AS262" s="2" t="s">
        <v>52</v>
      </c>
      <c r="AT262" s="3"/>
      <c r="AU262" s="2" t="s">
        <v>420</v>
      </c>
      <c r="AV262" s="3">
        <v>72</v>
      </c>
    </row>
    <row r="263" spans="1:48" ht="30" customHeight="1" x14ac:dyDescent="0.3">
      <c r="A263" s="8" t="s">
        <v>421</v>
      </c>
      <c r="B263" s="8" t="s">
        <v>422</v>
      </c>
      <c r="C263" s="8" t="s">
        <v>83</v>
      </c>
      <c r="D263" s="9">
        <v>26</v>
      </c>
      <c r="E263" s="11"/>
      <c r="F263" s="11"/>
      <c r="G263" s="11"/>
      <c r="H263" s="11"/>
      <c r="I263" s="11"/>
      <c r="J263" s="11"/>
      <c r="K263" s="11"/>
      <c r="L263" s="11"/>
      <c r="M263" s="8"/>
      <c r="N263" s="2" t="s">
        <v>424</v>
      </c>
      <c r="O263" s="2" t="s">
        <v>52</v>
      </c>
      <c r="P263" s="2" t="s">
        <v>52</v>
      </c>
      <c r="Q263" s="2" t="s">
        <v>326</v>
      </c>
      <c r="R263" s="2" t="s">
        <v>65</v>
      </c>
      <c r="S263" s="2" t="s">
        <v>65</v>
      </c>
      <c r="T263" s="2" t="s">
        <v>64</v>
      </c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2" t="s">
        <v>52</v>
      </c>
      <c r="AS263" s="2" t="s">
        <v>52</v>
      </c>
      <c r="AT263" s="3"/>
      <c r="AU263" s="2" t="s">
        <v>425</v>
      </c>
      <c r="AV263" s="3">
        <v>73</v>
      </c>
    </row>
    <row r="264" spans="1:48" ht="30" customHeight="1" x14ac:dyDescent="0.3">
      <c r="A264" s="8" t="s">
        <v>426</v>
      </c>
      <c r="B264" s="8" t="s">
        <v>427</v>
      </c>
      <c r="C264" s="8" t="s">
        <v>397</v>
      </c>
      <c r="D264" s="9">
        <v>5</v>
      </c>
      <c r="E264" s="11"/>
      <c r="F264" s="11"/>
      <c r="G264" s="11"/>
      <c r="H264" s="11"/>
      <c r="I264" s="11"/>
      <c r="J264" s="11"/>
      <c r="K264" s="11"/>
      <c r="L264" s="11"/>
      <c r="M264" s="8"/>
      <c r="N264" s="2" t="s">
        <v>429</v>
      </c>
      <c r="O264" s="2" t="s">
        <v>52</v>
      </c>
      <c r="P264" s="2" t="s">
        <v>52</v>
      </c>
      <c r="Q264" s="2" t="s">
        <v>326</v>
      </c>
      <c r="R264" s="2" t="s">
        <v>65</v>
      </c>
      <c r="S264" s="2" t="s">
        <v>65</v>
      </c>
      <c r="T264" s="2" t="s">
        <v>64</v>
      </c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2" t="s">
        <v>52</v>
      </c>
      <c r="AS264" s="2" t="s">
        <v>52</v>
      </c>
      <c r="AT264" s="3"/>
      <c r="AU264" s="2" t="s">
        <v>430</v>
      </c>
      <c r="AV264" s="3">
        <v>74</v>
      </c>
    </row>
    <row r="265" spans="1:48" ht="30" customHeight="1" x14ac:dyDescent="0.3">
      <c r="A265" s="8" t="s">
        <v>431</v>
      </c>
      <c r="B265" s="8" t="s">
        <v>432</v>
      </c>
      <c r="C265" s="8" t="s">
        <v>397</v>
      </c>
      <c r="D265" s="9">
        <v>4</v>
      </c>
      <c r="E265" s="11"/>
      <c r="F265" s="11"/>
      <c r="G265" s="11"/>
      <c r="H265" s="11"/>
      <c r="I265" s="11"/>
      <c r="J265" s="11"/>
      <c r="K265" s="11"/>
      <c r="L265" s="11"/>
      <c r="M265" s="8"/>
      <c r="N265" s="2" t="s">
        <v>434</v>
      </c>
      <c r="O265" s="2" t="s">
        <v>52</v>
      </c>
      <c r="P265" s="2" t="s">
        <v>52</v>
      </c>
      <c r="Q265" s="2" t="s">
        <v>326</v>
      </c>
      <c r="R265" s="2" t="s">
        <v>65</v>
      </c>
      <c r="S265" s="2" t="s">
        <v>65</v>
      </c>
      <c r="T265" s="2" t="s">
        <v>64</v>
      </c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2" t="s">
        <v>52</v>
      </c>
      <c r="AS265" s="2" t="s">
        <v>52</v>
      </c>
      <c r="AT265" s="3"/>
      <c r="AU265" s="2" t="s">
        <v>435</v>
      </c>
      <c r="AV265" s="3">
        <v>75</v>
      </c>
    </row>
    <row r="266" spans="1:48" ht="30" customHeight="1" x14ac:dyDescent="0.3">
      <c r="A266" s="8" t="s">
        <v>436</v>
      </c>
      <c r="B266" s="8" t="s">
        <v>52</v>
      </c>
      <c r="C266" s="8" t="s">
        <v>381</v>
      </c>
      <c r="D266" s="9">
        <v>3</v>
      </c>
      <c r="E266" s="11"/>
      <c r="F266" s="11"/>
      <c r="G266" s="11"/>
      <c r="H266" s="11"/>
      <c r="I266" s="11"/>
      <c r="J266" s="11"/>
      <c r="K266" s="11"/>
      <c r="L266" s="11"/>
      <c r="M266" s="8"/>
      <c r="N266" s="2" t="s">
        <v>438</v>
      </c>
      <c r="O266" s="2" t="s">
        <v>52</v>
      </c>
      <c r="P266" s="2" t="s">
        <v>52</v>
      </c>
      <c r="Q266" s="2" t="s">
        <v>326</v>
      </c>
      <c r="R266" s="2" t="s">
        <v>65</v>
      </c>
      <c r="S266" s="2" t="s">
        <v>65</v>
      </c>
      <c r="T266" s="2" t="s">
        <v>64</v>
      </c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2" t="s">
        <v>52</v>
      </c>
      <c r="AS266" s="2" t="s">
        <v>52</v>
      </c>
      <c r="AT266" s="3"/>
      <c r="AU266" s="2" t="s">
        <v>439</v>
      </c>
      <c r="AV266" s="3">
        <v>76</v>
      </c>
    </row>
    <row r="267" spans="1:48" ht="30" customHeight="1" x14ac:dyDescent="0.3">
      <c r="A267" s="8" t="s">
        <v>440</v>
      </c>
      <c r="B267" s="8" t="s">
        <v>441</v>
      </c>
      <c r="C267" s="8" t="s">
        <v>381</v>
      </c>
      <c r="D267" s="9">
        <v>5</v>
      </c>
      <c r="E267" s="11"/>
      <c r="F267" s="11"/>
      <c r="G267" s="11"/>
      <c r="H267" s="11"/>
      <c r="I267" s="11"/>
      <c r="J267" s="11"/>
      <c r="K267" s="11"/>
      <c r="L267" s="11"/>
      <c r="M267" s="8"/>
      <c r="N267" s="2" t="s">
        <v>443</v>
      </c>
      <c r="O267" s="2" t="s">
        <v>52</v>
      </c>
      <c r="P267" s="2" t="s">
        <v>52</v>
      </c>
      <c r="Q267" s="2" t="s">
        <v>326</v>
      </c>
      <c r="R267" s="2" t="s">
        <v>65</v>
      </c>
      <c r="S267" s="2" t="s">
        <v>65</v>
      </c>
      <c r="T267" s="2" t="s">
        <v>64</v>
      </c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2" t="s">
        <v>52</v>
      </c>
      <c r="AS267" s="2" t="s">
        <v>52</v>
      </c>
      <c r="AT267" s="3"/>
      <c r="AU267" s="2" t="s">
        <v>444</v>
      </c>
      <c r="AV267" s="3">
        <v>77</v>
      </c>
    </row>
    <row r="268" spans="1:48" ht="30" customHeight="1" x14ac:dyDescent="0.3">
      <c r="A268" s="8" t="s">
        <v>440</v>
      </c>
      <c r="B268" s="8" t="s">
        <v>445</v>
      </c>
      <c r="C268" s="8" t="s">
        <v>381</v>
      </c>
      <c r="D268" s="9">
        <v>1</v>
      </c>
      <c r="E268" s="11"/>
      <c r="F268" s="11"/>
      <c r="G268" s="11"/>
      <c r="H268" s="11"/>
      <c r="I268" s="11"/>
      <c r="J268" s="11"/>
      <c r="K268" s="11"/>
      <c r="L268" s="11"/>
      <c r="M268" s="8"/>
      <c r="N268" s="2" t="s">
        <v>447</v>
      </c>
      <c r="O268" s="2" t="s">
        <v>52</v>
      </c>
      <c r="P268" s="2" t="s">
        <v>52</v>
      </c>
      <c r="Q268" s="2" t="s">
        <v>326</v>
      </c>
      <c r="R268" s="2" t="s">
        <v>65</v>
      </c>
      <c r="S268" s="2" t="s">
        <v>65</v>
      </c>
      <c r="T268" s="2" t="s">
        <v>64</v>
      </c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2" t="s">
        <v>52</v>
      </c>
      <c r="AS268" s="2" t="s">
        <v>52</v>
      </c>
      <c r="AT268" s="3"/>
      <c r="AU268" s="2" t="s">
        <v>448</v>
      </c>
      <c r="AV268" s="3">
        <v>78</v>
      </c>
    </row>
    <row r="269" spans="1:48" ht="30" customHeight="1" x14ac:dyDescent="0.3">
      <c r="A269" s="8" t="s">
        <v>449</v>
      </c>
      <c r="B269" s="8" t="s">
        <v>450</v>
      </c>
      <c r="C269" s="8" t="s">
        <v>397</v>
      </c>
      <c r="D269" s="9">
        <v>6</v>
      </c>
      <c r="E269" s="11"/>
      <c r="F269" s="11"/>
      <c r="G269" s="11"/>
      <c r="H269" s="11"/>
      <c r="I269" s="11"/>
      <c r="J269" s="11"/>
      <c r="K269" s="11"/>
      <c r="L269" s="11"/>
      <c r="M269" s="8"/>
      <c r="N269" s="2" t="s">
        <v>452</v>
      </c>
      <c r="O269" s="2" t="s">
        <v>52</v>
      </c>
      <c r="P269" s="2" t="s">
        <v>52</v>
      </c>
      <c r="Q269" s="2" t="s">
        <v>326</v>
      </c>
      <c r="R269" s="2" t="s">
        <v>65</v>
      </c>
      <c r="S269" s="2" t="s">
        <v>65</v>
      </c>
      <c r="T269" s="2" t="s">
        <v>64</v>
      </c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2" t="s">
        <v>52</v>
      </c>
      <c r="AS269" s="2" t="s">
        <v>52</v>
      </c>
      <c r="AT269" s="3"/>
      <c r="AU269" s="2" t="s">
        <v>453</v>
      </c>
      <c r="AV269" s="3">
        <v>79</v>
      </c>
    </row>
    <row r="270" spans="1:48" ht="30" customHeight="1" x14ac:dyDescent="0.3">
      <c r="A270" s="8" t="s">
        <v>454</v>
      </c>
      <c r="B270" s="8" t="s">
        <v>455</v>
      </c>
      <c r="C270" s="8" t="s">
        <v>153</v>
      </c>
      <c r="D270" s="9">
        <v>42</v>
      </c>
      <c r="E270" s="11"/>
      <c r="F270" s="11"/>
      <c r="G270" s="11"/>
      <c r="H270" s="11"/>
      <c r="I270" s="11"/>
      <c r="J270" s="11"/>
      <c r="K270" s="11"/>
      <c r="L270" s="11"/>
      <c r="M270" s="8"/>
      <c r="N270" s="2" t="s">
        <v>457</v>
      </c>
      <c r="O270" s="2" t="s">
        <v>52</v>
      </c>
      <c r="P270" s="2" t="s">
        <v>52</v>
      </c>
      <c r="Q270" s="2" t="s">
        <v>326</v>
      </c>
      <c r="R270" s="2" t="s">
        <v>64</v>
      </c>
      <c r="S270" s="2" t="s">
        <v>65</v>
      </c>
      <c r="T270" s="2" t="s">
        <v>65</v>
      </c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2" t="s">
        <v>52</v>
      </c>
      <c r="AS270" s="2" t="s">
        <v>52</v>
      </c>
      <c r="AT270" s="3"/>
      <c r="AU270" s="2" t="s">
        <v>458</v>
      </c>
      <c r="AV270" s="3">
        <v>80</v>
      </c>
    </row>
    <row r="271" spans="1:48" ht="30" customHeight="1" x14ac:dyDescent="0.3">
      <c r="A271" s="8" t="s">
        <v>459</v>
      </c>
      <c r="B271" s="8" t="s">
        <v>460</v>
      </c>
      <c r="C271" s="8" t="s">
        <v>61</v>
      </c>
      <c r="D271" s="9">
        <v>7</v>
      </c>
      <c r="E271" s="11"/>
      <c r="F271" s="11"/>
      <c r="G271" s="11"/>
      <c r="H271" s="11"/>
      <c r="I271" s="11"/>
      <c r="J271" s="11"/>
      <c r="K271" s="11"/>
      <c r="L271" s="11"/>
      <c r="M271" s="8"/>
      <c r="N271" s="2" t="s">
        <v>462</v>
      </c>
      <c r="O271" s="2" t="s">
        <v>52</v>
      </c>
      <c r="P271" s="2" t="s">
        <v>52</v>
      </c>
      <c r="Q271" s="2" t="s">
        <v>326</v>
      </c>
      <c r="R271" s="2" t="s">
        <v>64</v>
      </c>
      <c r="S271" s="2" t="s">
        <v>65</v>
      </c>
      <c r="T271" s="2" t="s">
        <v>65</v>
      </c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2" t="s">
        <v>52</v>
      </c>
      <c r="AS271" s="2" t="s">
        <v>52</v>
      </c>
      <c r="AT271" s="3"/>
      <c r="AU271" s="2" t="s">
        <v>463</v>
      </c>
      <c r="AV271" s="3">
        <v>90</v>
      </c>
    </row>
    <row r="272" spans="1:48" ht="30" customHeight="1" x14ac:dyDescent="0.3">
      <c r="A272" s="8" t="s">
        <v>464</v>
      </c>
      <c r="B272" s="8" t="s">
        <v>465</v>
      </c>
      <c r="C272" s="8" t="s">
        <v>61</v>
      </c>
      <c r="D272" s="9">
        <v>6</v>
      </c>
      <c r="E272" s="11"/>
      <c r="F272" s="11"/>
      <c r="G272" s="11"/>
      <c r="H272" s="11"/>
      <c r="I272" s="11"/>
      <c r="J272" s="11"/>
      <c r="K272" s="11"/>
      <c r="L272" s="11"/>
      <c r="M272" s="8"/>
      <c r="N272" s="2" t="s">
        <v>467</v>
      </c>
      <c r="O272" s="2" t="s">
        <v>52</v>
      </c>
      <c r="P272" s="2" t="s">
        <v>52</v>
      </c>
      <c r="Q272" s="2" t="s">
        <v>326</v>
      </c>
      <c r="R272" s="2" t="s">
        <v>64</v>
      </c>
      <c r="S272" s="2" t="s">
        <v>65</v>
      </c>
      <c r="T272" s="2" t="s">
        <v>65</v>
      </c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2" t="s">
        <v>52</v>
      </c>
      <c r="AS272" s="2" t="s">
        <v>52</v>
      </c>
      <c r="AT272" s="3"/>
      <c r="AU272" s="2" t="s">
        <v>468</v>
      </c>
      <c r="AV272" s="3">
        <v>91</v>
      </c>
    </row>
    <row r="273" spans="1:48" ht="30" customHeight="1" x14ac:dyDescent="0.3">
      <c r="A273" s="8" t="s">
        <v>469</v>
      </c>
      <c r="B273" s="8" t="s">
        <v>465</v>
      </c>
      <c r="C273" s="8" t="s">
        <v>61</v>
      </c>
      <c r="D273" s="9">
        <v>4</v>
      </c>
      <c r="E273" s="11"/>
      <c r="F273" s="11"/>
      <c r="G273" s="11"/>
      <c r="H273" s="11"/>
      <c r="I273" s="11"/>
      <c r="J273" s="11"/>
      <c r="K273" s="11"/>
      <c r="L273" s="11"/>
      <c r="M273" s="8"/>
      <c r="N273" s="2" t="s">
        <v>471</v>
      </c>
      <c r="O273" s="2" t="s">
        <v>52</v>
      </c>
      <c r="P273" s="2" t="s">
        <v>52</v>
      </c>
      <c r="Q273" s="2" t="s">
        <v>326</v>
      </c>
      <c r="R273" s="2" t="s">
        <v>64</v>
      </c>
      <c r="S273" s="2" t="s">
        <v>65</v>
      </c>
      <c r="T273" s="2" t="s">
        <v>65</v>
      </c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2" t="s">
        <v>52</v>
      </c>
      <c r="AS273" s="2" t="s">
        <v>52</v>
      </c>
      <c r="AT273" s="3"/>
      <c r="AU273" s="2" t="s">
        <v>472</v>
      </c>
      <c r="AV273" s="3">
        <v>92</v>
      </c>
    </row>
    <row r="274" spans="1:48" ht="30" customHeight="1" x14ac:dyDescent="0.3">
      <c r="A274" s="8" t="s">
        <v>473</v>
      </c>
      <c r="B274" s="8" t="s">
        <v>474</v>
      </c>
      <c r="C274" s="8" t="s">
        <v>153</v>
      </c>
      <c r="D274" s="9">
        <v>112</v>
      </c>
      <c r="E274" s="11"/>
      <c r="F274" s="11"/>
      <c r="G274" s="11"/>
      <c r="H274" s="11"/>
      <c r="I274" s="11"/>
      <c r="J274" s="11"/>
      <c r="K274" s="11"/>
      <c r="L274" s="11"/>
      <c r="M274" s="8"/>
      <c r="N274" s="2" t="s">
        <v>476</v>
      </c>
      <c r="O274" s="2" t="s">
        <v>52</v>
      </c>
      <c r="P274" s="2" t="s">
        <v>52</v>
      </c>
      <c r="Q274" s="2" t="s">
        <v>326</v>
      </c>
      <c r="R274" s="2" t="s">
        <v>64</v>
      </c>
      <c r="S274" s="2" t="s">
        <v>65</v>
      </c>
      <c r="T274" s="2" t="s">
        <v>65</v>
      </c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2" t="s">
        <v>52</v>
      </c>
      <c r="AS274" s="2" t="s">
        <v>52</v>
      </c>
      <c r="AT274" s="3"/>
      <c r="AU274" s="2" t="s">
        <v>477</v>
      </c>
      <c r="AV274" s="3">
        <v>93</v>
      </c>
    </row>
    <row r="275" spans="1:48" ht="30" customHeight="1" x14ac:dyDescent="0.3">
      <c r="A275" s="8" t="s">
        <v>478</v>
      </c>
      <c r="B275" s="8" t="s">
        <v>479</v>
      </c>
      <c r="C275" s="8" t="s">
        <v>83</v>
      </c>
      <c r="D275" s="9">
        <v>1</v>
      </c>
      <c r="E275" s="11"/>
      <c r="F275" s="11"/>
      <c r="G275" s="11"/>
      <c r="H275" s="11"/>
      <c r="I275" s="11"/>
      <c r="J275" s="11"/>
      <c r="K275" s="11"/>
      <c r="L275" s="11"/>
      <c r="M275" s="8"/>
      <c r="N275" s="2" t="s">
        <v>481</v>
      </c>
      <c r="O275" s="2" t="s">
        <v>52</v>
      </c>
      <c r="P275" s="2" t="s">
        <v>52</v>
      </c>
      <c r="Q275" s="2" t="s">
        <v>326</v>
      </c>
      <c r="R275" s="2" t="s">
        <v>64</v>
      </c>
      <c r="S275" s="2" t="s">
        <v>65</v>
      </c>
      <c r="T275" s="2" t="s">
        <v>65</v>
      </c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2" t="s">
        <v>52</v>
      </c>
      <c r="AS275" s="2" t="s">
        <v>52</v>
      </c>
      <c r="AT275" s="3"/>
      <c r="AU275" s="2" t="s">
        <v>482</v>
      </c>
      <c r="AV275" s="3">
        <v>94</v>
      </c>
    </row>
    <row r="276" spans="1:48" ht="30" customHeight="1" x14ac:dyDescent="0.3">
      <c r="A276" s="8" t="s">
        <v>478</v>
      </c>
      <c r="B276" s="8" t="s">
        <v>483</v>
      </c>
      <c r="C276" s="8" t="s">
        <v>83</v>
      </c>
      <c r="D276" s="9">
        <v>7</v>
      </c>
      <c r="E276" s="11"/>
      <c r="F276" s="11"/>
      <c r="G276" s="11"/>
      <c r="H276" s="11"/>
      <c r="I276" s="11"/>
      <c r="J276" s="11"/>
      <c r="K276" s="11"/>
      <c r="L276" s="11"/>
      <c r="M276" s="8"/>
      <c r="N276" s="2" t="s">
        <v>485</v>
      </c>
      <c r="O276" s="2" t="s">
        <v>52</v>
      </c>
      <c r="P276" s="2" t="s">
        <v>52</v>
      </c>
      <c r="Q276" s="2" t="s">
        <v>326</v>
      </c>
      <c r="R276" s="2" t="s">
        <v>64</v>
      </c>
      <c r="S276" s="2" t="s">
        <v>65</v>
      </c>
      <c r="T276" s="2" t="s">
        <v>65</v>
      </c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2" t="s">
        <v>52</v>
      </c>
      <c r="AS276" s="2" t="s">
        <v>52</v>
      </c>
      <c r="AT276" s="3"/>
      <c r="AU276" s="2" t="s">
        <v>486</v>
      </c>
      <c r="AV276" s="3">
        <v>95</v>
      </c>
    </row>
    <row r="277" spans="1:48" ht="30" customHeight="1" x14ac:dyDescent="0.3">
      <c r="A277" s="8" t="s">
        <v>487</v>
      </c>
      <c r="B277" s="8" t="s">
        <v>488</v>
      </c>
      <c r="C277" s="8" t="s">
        <v>83</v>
      </c>
      <c r="D277" s="9">
        <v>5</v>
      </c>
      <c r="E277" s="11"/>
      <c r="F277" s="11"/>
      <c r="G277" s="11"/>
      <c r="H277" s="11"/>
      <c r="I277" s="11"/>
      <c r="J277" s="11"/>
      <c r="K277" s="11"/>
      <c r="L277" s="11"/>
      <c r="M277" s="8"/>
      <c r="N277" s="2" t="s">
        <v>490</v>
      </c>
      <c r="O277" s="2" t="s">
        <v>52</v>
      </c>
      <c r="P277" s="2" t="s">
        <v>52</v>
      </c>
      <c r="Q277" s="2" t="s">
        <v>326</v>
      </c>
      <c r="R277" s="2" t="s">
        <v>64</v>
      </c>
      <c r="S277" s="2" t="s">
        <v>65</v>
      </c>
      <c r="T277" s="2" t="s">
        <v>65</v>
      </c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2" t="s">
        <v>52</v>
      </c>
      <c r="AS277" s="2" t="s">
        <v>52</v>
      </c>
      <c r="AT277" s="3"/>
      <c r="AU277" s="2" t="s">
        <v>491</v>
      </c>
      <c r="AV277" s="3">
        <v>96</v>
      </c>
    </row>
    <row r="278" spans="1:48" ht="30" customHeight="1" x14ac:dyDescent="0.3">
      <c r="A278" s="8" t="s">
        <v>492</v>
      </c>
      <c r="B278" s="8" t="s">
        <v>493</v>
      </c>
      <c r="C278" s="8" t="s">
        <v>83</v>
      </c>
      <c r="D278" s="9">
        <v>26</v>
      </c>
      <c r="E278" s="11"/>
      <c r="F278" s="11"/>
      <c r="G278" s="11"/>
      <c r="H278" s="11"/>
      <c r="I278" s="11"/>
      <c r="J278" s="11"/>
      <c r="K278" s="11"/>
      <c r="L278" s="11"/>
      <c r="M278" s="8"/>
      <c r="N278" s="2" t="s">
        <v>495</v>
      </c>
      <c r="O278" s="2" t="s">
        <v>52</v>
      </c>
      <c r="P278" s="2" t="s">
        <v>52</v>
      </c>
      <c r="Q278" s="2" t="s">
        <v>326</v>
      </c>
      <c r="R278" s="2" t="s">
        <v>64</v>
      </c>
      <c r="S278" s="2" t="s">
        <v>65</v>
      </c>
      <c r="T278" s="2" t="s">
        <v>65</v>
      </c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2" t="s">
        <v>52</v>
      </c>
      <c r="AS278" s="2" t="s">
        <v>52</v>
      </c>
      <c r="AT278" s="3"/>
      <c r="AU278" s="2" t="s">
        <v>496</v>
      </c>
      <c r="AV278" s="3">
        <v>97</v>
      </c>
    </row>
    <row r="279" spans="1:48" ht="30" customHeight="1" x14ac:dyDescent="0.3">
      <c r="A279" s="8" t="s">
        <v>497</v>
      </c>
      <c r="B279" s="8" t="s">
        <v>455</v>
      </c>
      <c r="C279" s="8" t="s">
        <v>153</v>
      </c>
      <c r="D279" s="9">
        <v>36</v>
      </c>
      <c r="E279" s="11"/>
      <c r="F279" s="11"/>
      <c r="G279" s="11"/>
      <c r="H279" s="11"/>
      <c r="I279" s="11"/>
      <c r="J279" s="11"/>
      <c r="K279" s="11"/>
      <c r="L279" s="11"/>
      <c r="M279" s="8"/>
      <c r="N279" s="2" t="s">
        <v>499</v>
      </c>
      <c r="O279" s="2" t="s">
        <v>52</v>
      </c>
      <c r="P279" s="2" t="s">
        <v>52</v>
      </c>
      <c r="Q279" s="2" t="s">
        <v>326</v>
      </c>
      <c r="R279" s="2" t="s">
        <v>64</v>
      </c>
      <c r="S279" s="2" t="s">
        <v>65</v>
      </c>
      <c r="T279" s="2" t="s">
        <v>65</v>
      </c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2" t="s">
        <v>52</v>
      </c>
      <c r="AS279" s="2" t="s">
        <v>52</v>
      </c>
      <c r="AT279" s="3"/>
      <c r="AU279" s="2" t="s">
        <v>500</v>
      </c>
      <c r="AV279" s="3">
        <v>98</v>
      </c>
    </row>
    <row r="280" spans="1:48" ht="30" customHeight="1" x14ac:dyDescent="0.3">
      <c r="A280" s="8" t="s">
        <v>501</v>
      </c>
      <c r="B280" s="8" t="s">
        <v>455</v>
      </c>
      <c r="C280" s="8" t="s">
        <v>153</v>
      </c>
      <c r="D280" s="9">
        <v>110</v>
      </c>
      <c r="E280" s="11"/>
      <c r="F280" s="11"/>
      <c r="G280" s="11"/>
      <c r="H280" s="11"/>
      <c r="I280" s="11"/>
      <c r="J280" s="11"/>
      <c r="K280" s="11"/>
      <c r="L280" s="11"/>
      <c r="M280" s="8"/>
      <c r="N280" s="2" t="s">
        <v>503</v>
      </c>
      <c r="O280" s="2" t="s">
        <v>52</v>
      </c>
      <c r="P280" s="2" t="s">
        <v>52</v>
      </c>
      <c r="Q280" s="2" t="s">
        <v>326</v>
      </c>
      <c r="R280" s="2" t="s">
        <v>64</v>
      </c>
      <c r="S280" s="2" t="s">
        <v>65</v>
      </c>
      <c r="T280" s="2" t="s">
        <v>65</v>
      </c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2" t="s">
        <v>52</v>
      </c>
      <c r="AS280" s="2" t="s">
        <v>52</v>
      </c>
      <c r="AT280" s="3"/>
      <c r="AU280" s="2" t="s">
        <v>504</v>
      </c>
      <c r="AV280" s="3">
        <v>99</v>
      </c>
    </row>
    <row r="281" spans="1:48" ht="30" customHeight="1" x14ac:dyDescent="0.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</row>
    <row r="282" spans="1:48" ht="30" customHeight="1" x14ac:dyDescent="0.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</row>
    <row r="283" spans="1:48" ht="30" customHeight="1" x14ac:dyDescent="0.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</row>
    <row r="284" spans="1:48" ht="30" customHeight="1" x14ac:dyDescent="0.3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1:48" ht="30" customHeight="1" x14ac:dyDescent="0.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</row>
    <row r="286" spans="1:48" ht="30" customHeight="1" x14ac:dyDescent="0.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</row>
    <row r="287" spans="1:48" ht="30" customHeight="1" x14ac:dyDescent="0.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1:48" ht="30" customHeight="1" x14ac:dyDescent="0.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</row>
    <row r="289" spans="1:48" ht="30" customHeight="1" x14ac:dyDescent="0.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1:48" ht="30" customHeight="1" x14ac:dyDescent="0.3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</row>
    <row r="291" spans="1:48" ht="30" customHeight="1" x14ac:dyDescent="0.3">
      <c r="A291" s="8" t="s">
        <v>71</v>
      </c>
      <c r="B291" s="9"/>
      <c r="C291" s="9"/>
      <c r="D291" s="9"/>
      <c r="E291" s="9"/>
      <c r="F291" s="11"/>
      <c r="G291" s="9"/>
      <c r="H291" s="11"/>
      <c r="I291" s="9"/>
      <c r="J291" s="11"/>
      <c r="K291" s="9"/>
      <c r="L291" s="11"/>
      <c r="M291" s="9"/>
      <c r="N291" t="s">
        <v>72</v>
      </c>
    </row>
    <row r="292" spans="1:48" ht="30" customHeight="1" x14ac:dyDescent="0.3">
      <c r="A292" s="8" t="s">
        <v>505</v>
      </c>
      <c r="B292" s="8" t="s">
        <v>58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3"/>
      <c r="O292" s="3"/>
      <c r="P292" s="3"/>
      <c r="Q292" s="2" t="s">
        <v>506</v>
      </c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</row>
    <row r="293" spans="1:48" ht="30" customHeight="1" x14ac:dyDescent="0.3">
      <c r="A293" s="8" t="s">
        <v>507</v>
      </c>
      <c r="B293" s="8" t="s">
        <v>508</v>
      </c>
      <c r="C293" s="8" t="s">
        <v>83</v>
      </c>
      <c r="D293" s="9">
        <v>5</v>
      </c>
      <c r="E293" s="11"/>
      <c r="F293" s="11"/>
      <c r="G293" s="11"/>
      <c r="H293" s="11"/>
      <c r="I293" s="11"/>
      <c r="J293" s="11"/>
      <c r="K293" s="11"/>
      <c r="L293" s="11"/>
      <c r="M293" s="8"/>
      <c r="N293" s="2" t="s">
        <v>510</v>
      </c>
      <c r="O293" s="2" t="s">
        <v>52</v>
      </c>
      <c r="P293" s="2" t="s">
        <v>52</v>
      </c>
      <c r="Q293" s="2" t="s">
        <v>506</v>
      </c>
      <c r="R293" s="2" t="s">
        <v>64</v>
      </c>
      <c r="S293" s="2" t="s">
        <v>65</v>
      </c>
      <c r="T293" s="2" t="s">
        <v>65</v>
      </c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2" t="s">
        <v>52</v>
      </c>
      <c r="AS293" s="2" t="s">
        <v>52</v>
      </c>
      <c r="AT293" s="3"/>
      <c r="AU293" s="2" t="s">
        <v>511</v>
      </c>
      <c r="AV293" s="3">
        <v>101</v>
      </c>
    </row>
    <row r="294" spans="1:48" ht="30" customHeight="1" x14ac:dyDescent="0.3">
      <c r="A294" s="8" t="s">
        <v>512</v>
      </c>
      <c r="B294" s="8" t="s">
        <v>513</v>
      </c>
      <c r="C294" s="8" t="s">
        <v>83</v>
      </c>
      <c r="D294" s="9">
        <v>5</v>
      </c>
      <c r="E294" s="11"/>
      <c r="F294" s="11"/>
      <c r="G294" s="11"/>
      <c r="H294" s="11"/>
      <c r="I294" s="11"/>
      <c r="J294" s="11"/>
      <c r="K294" s="11"/>
      <c r="L294" s="11"/>
      <c r="M294" s="8"/>
      <c r="N294" s="2" t="s">
        <v>515</v>
      </c>
      <c r="O294" s="2" t="s">
        <v>52</v>
      </c>
      <c r="P294" s="2" t="s">
        <v>52</v>
      </c>
      <c r="Q294" s="2" t="s">
        <v>506</v>
      </c>
      <c r="R294" s="2" t="s">
        <v>64</v>
      </c>
      <c r="S294" s="2" t="s">
        <v>65</v>
      </c>
      <c r="T294" s="2" t="s">
        <v>65</v>
      </c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2" t="s">
        <v>52</v>
      </c>
      <c r="AS294" s="2" t="s">
        <v>52</v>
      </c>
      <c r="AT294" s="3"/>
      <c r="AU294" s="2" t="s">
        <v>516</v>
      </c>
      <c r="AV294" s="3">
        <v>102</v>
      </c>
    </row>
    <row r="295" spans="1:48" ht="30" customHeight="1" x14ac:dyDescent="0.3">
      <c r="A295" s="8" t="s">
        <v>517</v>
      </c>
      <c r="B295" s="8" t="s">
        <v>518</v>
      </c>
      <c r="C295" s="8" t="s">
        <v>83</v>
      </c>
      <c r="D295" s="9">
        <v>2</v>
      </c>
      <c r="E295" s="11"/>
      <c r="F295" s="11"/>
      <c r="G295" s="11"/>
      <c r="H295" s="11"/>
      <c r="I295" s="11"/>
      <c r="J295" s="11"/>
      <c r="K295" s="11"/>
      <c r="L295" s="11"/>
      <c r="M295" s="8"/>
      <c r="N295" s="2" t="s">
        <v>520</v>
      </c>
      <c r="O295" s="2" t="s">
        <v>52</v>
      </c>
      <c r="P295" s="2" t="s">
        <v>52</v>
      </c>
      <c r="Q295" s="2" t="s">
        <v>506</v>
      </c>
      <c r="R295" s="2" t="s">
        <v>64</v>
      </c>
      <c r="S295" s="2" t="s">
        <v>65</v>
      </c>
      <c r="T295" s="2" t="s">
        <v>65</v>
      </c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2" t="s">
        <v>52</v>
      </c>
      <c r="AS295" s="2" t="s">
        <v>52</v>
      </c>
      <c r="AT295" s="3"/>
      <c r="AU295" s="2" t="s">
        <v>521</v>
      </c>
      <c r="AV295" s="3">
        <v>103</v>
      </c>
    </row>
    <row r="296" spans="1:48" ht="30" customHeight="1" x14ac:dyDescent="0.3">
      <c r="A296" s="8" t="s">
        <v>517</v>
      </c>
      <c r="B296" s="8" t="s">
        <v>522</v>
      </c>
      <c r="C296" s="8" t="s">
        <v>83</v>
      </c>
      <c r="D296" s="9">
        <v>14</v>
      </c>
      <c r="E296" s="11"/>
      <c r="F296" s="11"/>
      <c r="G296" s="11"/>
      <c r="H296" s="11"/>
      <c r="I296" s="11"/>
      <c r="J296" s="11"/>
      <c r="K296" s="11"/>
      <c r="L296" s="11"/>
      <c r="M296" s="8"/>
      <c r="N296" s="2" t="s">
        <v>524</v>
      </c>
      <c r="O296" s="2" t="s">
        <v>52</v>
      </c>
      <c r="P296" s="2" t="s">
        <v>52</v>
      </c>
      <c r="Q296" s="2" t="s">
        <v>506</v>
      </c>
      <c r="R296" s="2" t="s">
        <v>64</v>
      </c>
      <c r="S296" s="2" t="s">
        <v>65</v>
      </c>
      <c r="T296" s="2" t="s">
        <v>65</v>
      </c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2" t="s">
        <v>52</v>
      </c>
      <c r="AS296" s="2" t="s">
        <v>52</v>
      </c>
      <c r="AT296" s="3"/>
      <c r="AU296" s="2" t="s">
        <v>525</v>
      </c>
      <c r="AV296" s="3">
        <v>104</v>
      </c>
    </row>
    <row r="297" spans="1:48" ht="30" customHeight="1" x14ac:dyDescent="0.3">
      <c r="A297" s="8" t="s">
        <v>526</v>
      </c>
      <c r="B297" s="8" t="s">
        <v>527</v>
      </c>
      <c r="C297" s="8" t="s">
        <v>83</v>
      </c>
      <c r="D297" s="9">
        <v>65</v>
      </c>
      <c r="E297" s="11"/>
      <c r="F297" s="11"/>
      <c r="G297" s="11"/>
      <c r="H297" s="11"/>
      <c r="I297" s="11"/>
      <c r="J297" s="11"/>
      <c r="K297" s="11"/>
      <c r="L297" s="11"/>
      <c r="M297" s="8"/>
      <c r="N297" s="2" t="s">
        <v>529</v>
      </c>
      <c r="O297" s="2" t="s">
        <v>52</v>
      </c>
      <c r="P297" s="2" t="s">
        <v>52</v>
      </c>
      <c r="Q297" s="2" t="s">
        <v>506</v>
      </c>
      <c r="R297" s="2" t="s">
        <v>64</v>
      </c>
      <c r="S297" s="2" t="s">
        <v>65</v>
      </c>
      <c r="T297" s="2" t="s">
        <v>65</v>
      </c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2" t="s">
        <v>52</v>
      </c>
      <c r="AS297" s="2" t="s">
        <v>52</v>
      </c>
      <c r="AT297" s="3"/>
      <c r="AU297" s="2" t="s">
        <v>530</v>
      </c>
      <c r="AV297" s="3">
        <v>105</v>
      </c>
    </row>
    <row r="298" spans="1:48" ht="30" customHeight="1" x14ac:dyDescent="0.3">
      <c r="A298" s="8" t="s">
        <v>526</v>
      </c>
      <c r="B298" s="8" t="s">
        <v>531</v>
      </c>
      <c r="C298" s="8" t="s">
        <v>83</v>
      </c>
      <c r="D298" s="9">
        <v>356</v>
      </c>
      <c r="E298" s="11"/>
      <c r="F298" s="11"/>
      <c r="G298" s="11"/>
      <c r="H298" s="11"/>
      <c r="I298" s="11"/>
      <c r="J298" s="11"/>
      <c r="K298" s="11"/>
      <c r="L298" s="11"/>
      <c r="M298" s="8"/>
      <c r="N298" s="2" t="s">
        <v>533</v>
      </c>
      <c r="O298" s="2" t="s">
        <v>52</v>
      </c>
      <c r="P298" s="2" t="s">
        <v>52</v>
      </c>
      <c r="Q298" s="2" t="s">
        <v>506</v>
      </c>
      <c r="R298" s="2" t="s">
        <v>64</v>
      </c>
      <c r="S298" s="2" t="s">
        <v>65</v>
      </c>
      <c r="T298" s="2" t="s">
        <v>65</v>
      </c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2" t="s">
        <v>52</v>
      </c>
      <c r="AS298" s="2" t="s">
        <v>52</v>
      </c>
      <c r="AT298" s="3"/>
      <c r="AU298" s="2" t="s">
        <v>534</v>
      </c>
      <c r="AV298" s="3">
        <v>106</v>
      </c>
    </row>
    <row r="299" spans="1:48" ht="30" customHeight="1" x14ac:dyDescent="0.3">
      <c r="A299" s="8" t="s">
        <v>526</v>
      </c>
      <c r="B299" s="8" t="s">
        <v>535</v>
      </c>
      <c r="C299" s="8" t="s">
        <v>83</v>
      </c>
      <c r="D299" s="9">
        <v>129</v>
      </c>
      <c r="E299" s="11"/>
      <c r="F299" s="11"/>
      <c r="G299" s="11"/>
      <c r="H299" s="11"/>
      <c r="I299" s="11"/>
      <c r="J299" s="11"/>
      <c r="K299" s="11"/>
      <c r="L299" s="11"/>
      <c r="M299" s="8"/>
      <c r="N299" s="2" t="s">
        <v>537</v>
      </c>
      <c r="O299" s="2" t="s">
        <v>52</v>
      </c>
      <c r="P299" s="2" t="s">
        <v>52</v>
      </c>
      <c r="Q299" s="2" t="s">
        <v>506</v>
      </c>
      <c r="R299" s="2" t="s">
        <v>64</v>
      </c>
      <c r="S299" s="2" t="s">
        <v>65</v>
      </c>
      <c r="T299" s="2" t="s">
        <v>65</v>
      </c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2" t="s">
        <v>52</v>
      </c>
      <c r="AS299" s="2" t="s">
        <v>52</v>
      </c>
      <c r="AT299" s="3"/>
      <c r="AU299" s="2" t="s">
        <v>538</v>
      </c>
      <c r="AV299" s="3">
        <v>107</v>
      </c>
    </row>
    <row r="300" spans="1:48" ht="30" customHeight="1" x14ac:dyDescent="0.3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</row>
    <row r="301" spans="1:48" ht="30" customHeight="1" x14ac:dyDescent="0.3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</row>
    <row r="302" spans="1:48" ht="30" customHeight="1" x14ac:dyDescent="0.3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</row>
    <row r="303" spans="1:48" ht="30" customHeight="1" x14ac:dyDescent="0.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</row>
    <row r="304" spans="1:48" ht="30" customHeight="1" x14ac:dyDescent="0.3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1:48" ht="30" customHeight="1" x14ac:dyDescent="0.3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</row>
    <row r="306" spans="1:48" ht="30" customHeight="1" x14ac:dyDescent="0.3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</row>
    <row r="307" spans="1:48" ht="30" customHeight="1" x14ac:dyDescent="0.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</row>
    <row r="308" spans="1:48" ht="30" customHeight="1" x14ac:dyDescent="0.3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</row>
    <row r="309" spans="1:48" ht="30" customHeight="1" x14ac:dyDescent="0.3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</row>
    <row r="310" spans="1:48" ht="30" customHeight="1" x14ac:dyDescent="0.3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</row>
    <row r="311" spans="1:48" ht="30" customHeight="1" x14ac:dyDescent="0.3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</row>
    <row r="312" spans="1:48" ht="30" customHeight="1" x14ac:dyDescent="0.3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</row>
    <row r="313" spans="1:48" ht="30" customHeight="1" x14ac:dyDescent="0.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spans="1:48" ht="30" customHeight="1" x14ac:dyDescent="0.3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</row>
    <row r="315" spans="1:48" ht="30" customHeight="1" x14ac:dyDescent="0.3">
      <c r="A315" s="8" t="s">
        <v>71</v>
      </c>
      <c r="B315" s="9"/>
      <c r="C315" s="9"/>
      <c r="D315" s="9"/>
      <c r="E315" s="9"/>
      <c r="F315" s="11"/>
      <c r="G315" s="9"/>
      <c r="H315" s="11"/>
      <c r="I315" s="9"/>
      <c r="J315" s="11"/>
      <c r="K315" s="9"/>
      <c r="L315" s="11"/>
      <c r="M315" s="9"/>
      <c r="N315" t="s">
        <v>72</v>
      </c>
    </row>
    <row r="316" spans="1:48" ht="30" customHeight="1" x14ac:dyDescent="0.3">
      <c r="A316" s="8" t="s">
        <v>539</v>
      </c>
      <c r="B316" s="8" t="s">
        <v>58</v>
      </c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3"/>
      <c r="O316" s="3"/>
      <c r="P316" s="3"/>
      <c r="Q316" s="2" t="s">
        <v>540</v>
      </c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</row>
    <row r="317" spans="1:48" ht="30" customHeight="1" x14ac:dyDescent="0.3">
      <c r="A317" s="8" t="s">
        <v>541</v>
      </c>
      <c r="B317" s="8" t="s">
        <v>542</v>
      </c>
      <c r="C317" s="8" t="s">
        <v>330</v>
      </c>
      <c r="D317" s="9">
        <v>1</v>
      </c>
      <c r="E317" s="11"/>
      <c r="F317" s="11"/>
      <c r="G317" s="11"/>
      <c r="H317" s="11"/>
      <c r="I317" s="11"/>
      <c r="J317" s="11"/>
      <c r="K317" s="11"/>
      <c r="L317" s="11"/>
      <c r="M317" s="8"/>
      <c r="N317" s="2" t="s">
        <v>544</v>
      </c>
      <c r="O317" s="2" t="s">
        <v>52</v>
      </c>
      <c r="P317" s="2" t="s">
        <v>52</v>
      </c>
      <c r="Q317" s="2" t="s">
        <v>540</v>
      </c>
      <c r="R317" s="2" t="s">
        <v>65</v>
      </c>
      <c r="S317" s="2" t="s">
        <v>65</v>
      </c>
      <c r="T317" s="2" t="s">
        <v>64</v>
      </c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2" t="s">
        <v>52</v>
      </c>
      <c r="AS317" s="2" t="s">
        <v>52</v>
      </c>
      <c r="AT317" s="3"/>
      <c r="AU317" s="2" t="s">
        <v>545</v>
      </c>
      <c r="AV317" s="3">
        <v>109</v>
      </c>
    </row>
    <row r="318" spans="1:48" ht="30" customHeight="1" x14ac:dyDescent="0.3">
      <c r="A318" s="8" t="s">
        <v>546</v>
      </c>
      <c r="B318" s="8" t="s">
        <v>547</v>
      </c>
      <c r="C318" s="8" t="s">
        <v>330</v>
      </c>
      <c r="D318" s="9">
        <v>1</v>
      </c>
      <c r="E318" s="11"/>
      <c r="F318" s="11"/>
      <c r="G318" s="11"/>
      <c r="H318" s="11"/>
      <c r="I318" s="11"/>
      <c r="J318" s="11"/>
      <c r="K318" s="11"/>
      <c r="L318" s="11"/>
      <c r="M318" s="8"/>
      <c r="N318" s="2" t="s">
        <v>549</v>
      </c>
      <c r="O318" s="2" t="s">
        <v>52</v>
      </c>
      <c r="P318" s="2" t="s">
        <v>52</v>
      </c>
      <c r="Q318" s="2" t="s">
        <v>540</v>
      </c>
      <c r="R318" s="2" t="s">
        <v>65</v>
      </c>
      <c r="S318" s="2" t="s">
        <v>65</v>
      </c>
      <c r="T318" s="2" t="s">
        <v>64</v>
      </c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2" t="s">
        <v>52</v>
      </c>
      <c r="AS318" s="2" t="s">
        <v>52</v>
      </c>
      <c r="AT318" s="3"/>
      <c r="AU318" s="2" t="s">
        <v>550</v>
      </c>
      <c r="AV318" s="3">
        <v>110</v>
      </c>
    </row>
    <row r="319" spans="1:48" ht="30" customHeight="1" x14ac:dyDescent="0.3">
      <c r="A319" s="8" t="s">
        <v>551</v>
      </c>
      <c r="B319" s="8" t="s">
        <v>542</v>
      </c>
      <c r="C319" s="8" t="s">
        <v>330</v>
      </c>
      <c r="D319" s="9">
        <v>1</v>
      </c>
      <c r="E319" s="11"/>
      <c r="F319" s="11"/>
      <c r="G319" s="11"/>
      <c r="H319" s="11"/>
      <c r="I319" s="11"/>
      <c r="J319" s="11"/>
      <c r="K319" s="11"/>
      <c r="L319" s="11"/>
      <c r="M319" s="8"/>
      <c r="N319" s="2" t="s">
        <v>553</v>
      </c>
      <c r="O319" s="2" t="s">
        <v>52</v>
      </c>
      <c r="P319" s="2" t="s">
        <v>52</v>
      </c>
      <c r="Q319" s="2" t="s">
        <v>540</v>
      </c>
      <c r="R319" s="2" t="s">
        <v>65</v>
      </c>
      <c r="S319" s="2" t="s">
        <v>65</v>
      </c>
      <c r="T319" s="2" t="s">
        <v>64</v>
      </c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2" t="s">
        <v>52</v>
      </c>
      <c r="AS319" s="2" t="s">
        <v>52</v>
      </c>
      <c r="AT319" s="3"/>
      <c r="AU319" s="2" t="s">
        <v>554</v>
      </c>
      <c r="AV319" s="3">
        <v>111</v>
      </c>
    </row>
    <row r="320" spans="1:48" ht="30" customHeight="1" x14ac:dyDescent="0.3">
      <c r="A320" s="8" t="s">
        <v>555</v>
      </c>
      <c r="B320" s="8" t="s">
        <v>556</v>
      </c>
      <c r="C320" s="8" t="s">
        <v>330</v>
      </c>
      <c r="D320" s="9">
        <v>1</v>
      </c>
      <c r="E320" s="11"/>
      <c r="F320" s="11"/>
      <c r="G320" s="11"/>
      <c r="H320" s="11"/>
      <c r="I320" s="11"/>
      <c r="J320" s="11"/>
      <c r="K320" s="11"/>
      <c r="L320" s="11"/>
      <c r="M320" s="8"/>
      <c r="N320" s="2" t="s">
        <v>558</v>
      </c>
      <c r="O320" s="2" t="s">
        <v>52</v>
      </c>
      <c r="P320" s="2" t="s">
        <v>52</v>
      </c>
      <c r="Q320" s="2" t="s">
        <v>540</v>
      </c>
      <c r="R320" s="2" t="s">
        <v>65</v>
      </c>
      <c r="S320" s="2" t="s">
        <v>65</v>
      </c>
      <c r="T320" s="2" t="s">
        <v>64</v>
      </c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2" t="s">
        <v>52</v>
      </c>
      <c r="AS320" s="2" t="s">
        <v>52</v>
      </c>
      <c r="AT320" s="3"/>
      <c r="AU320" s="2" t="s">
        <v>559</v>
      </c>
      <c r="AV320" s="3">
        <v>112</v>
      </c>
    </row>
    <row r="321" spans="1:48" ht="30" customHeight="1" x14ac:dyDescent="0.3">
      <c r="A321" s="8" t="s">
        <v>560</v>
      </c>
      <c r="B321" s="8" t="s">
        <v>561</v>
      </c>
      <c r="C321" s="8" t="s">
        <v>330</v>
      </c>
      <c r="D321" s="9">
        <v>1</v>
      </c>
      <c r="E321" s="11"/>
      <c r="F321" s="11"/>
      <c r="G321" s="11"/>
      <c r="H321" s="11"/>
      <c r="I321" s="11"/>
      <c r="J321" s="11"/>
      <c r="K321" s="11"/>
      <c r="L321" s="11"/>
      <c r="M321" s="8"/>
      <c r="N321" s="2" t="s">
        <v>563</v>
      </c>
      <c r="O321" s="2" t="s">
        <v>52</v>
      </c>
      <c r="P321" s="2" t="s">
        <v>52</v>
      </c>
      <c r="Q321" s="2" t="s">
        <v>540</v>
      </c>
      <c r="R321" s="2" t="s">
        <v>65</v>
      </c>
      <c r="S321" s="2" t="s">
        <v>65</v>
      </c>
      <c r="T321" s="2" t="s">
        <v>64</v>
      </c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2" t="s">
        <v>52</v>
      </c>
      <c r="AS321" s="2" t="s">
        <v>52</v>
      </c>
      <c r="AT321" s="3"/>
      <c r="AU321" s="2" t="s">
        <v>564</v>
      </c>
      <c r="AV321" s="3">
        <v>113</v>
      </c>
    </row>
    <row r="322" spans="1:48" ht="30" customHeight="1" x14ac:dyDescent="0.3">
      <c r="A322" s="8" t="s">
        <v>565</v>
      </c>
      <c r="B322" s="8" t="s">
        <v>52</v>
      </c>
      <c r="C322" s="8" t="s">
        <v>330</v>
      </c>
      <c r="D322" s="9">
        <v>1</v>
      </c>
      <c r="E322" s="11"/>
      <c r="F322" s="11"/>
      <c r="G322" s="11"/>
      <c r="H322" s="11"/>
      <c r="I322" s="11"/>
      <c r="J322" s="11"/>
      <c r="K322" s="11"/>
      <c r="L322" s="11"/>
      <c r="M322" s="8"/>
      <c r="N322" s="2" t="s">
        <v>567</v>
      </c>
      <c r="O322" s="2" t="s">
        <v>52</v>
      </c>
      <c r="P322" s="2" t="s">
        <v>52</v>
      </c>
      <c r="Q322" s="2" t="s">
        <v>540</v>
      </c>
      <c r="R322" s="2" t="s">
        <v>65</v>
      </c>
      <c r="S322" s="2" t="s">
        <v>65</v>
      </c>
      <c r="T322" s="2" t="s">
        <v>64</v>
      </c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2" t="s">
        <v>52</v>
      </c>
      <c r="AS322" s="2" t="s">
        <v>52</v>
      </c>
      <c r="AT322" s="3"/>
      <c r="AU322" s="2" t="s">
        <v>568</v>
      </c>
      <c r="AV322" s="3">
        <v>137</v>
      </c>
    </row>
    <row r="323" spans="1:48" ht="30" customHeight="1" x14ac:dyDescent="0.3">
      <c r="A323" s="8" t="s">
        <v>569</v>
      </c>
      <c r="B323" s="8" t="s">
        <v>570</v>
      </c>
      <c r="C323" s="8" t="s">
        <v>571</v>
      </c>
      <c r="D323" s="9">
        <v>1</v>
      </c>
      <c r="E323" s="11"/>
      <c r="F323" s="11"/>
      <c r="G323" s="11"/>
      <c r="H323" s="11"/>
      <c r="I323" s="11"/>
      <c r="J323" s="11"/>
      <c r="K323" s="11"/>
      <c r="L323" s="11"/>
      <c r="M323" s="8"/>
      <c r="N323" s="2" t="s">
        <v>573</v>
      </c>
      <c r="O323" s="2" t="s">
        <v>52</v>
      </c>
      <c r="P323" s="2" t="s">
        <v>52</v>
      </c>
      <c r="Q323" s="2" t="s">
        <v>540</v>
      </c>
      <c r="R323" s="2" t="s">
        <v>65</v>
      </c>
      <c r="S323" s="2" t="s">
        <v>65</v>
      </c>
      <c r="T323" s="2" t="s">
        <v>64</v>
      </c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2" t="s">
        <v>52</v>
      </c>
      <c r="AS323" s="2" t="s">
        <v>52</v>
      </c>
      <c r="AT323" s="3"/>
      <c r="AU323" s="2" t="s">
        <v>574</v>
      </c>
      <c r="AV323" s="3">
        <v>114</v>
      </c>
    </row>
    <row r="324" spans="1:48" ht="30" customHeight="1" x14ac:dyDescent="0.3">
      <c r="A324" s="8" t="s">
        <v>575</v>
      </c>
      <c r="B324" s="8" t="s">
        <v>576</v>
      </c>
      <c r="C324" s="8" t="s">
        <v>330</v>
      </c>
      <c r="D324" s="9">
        <v>6</v>
      </c>
      <c r="E324" s="11"/>
      <c r="F324" s="11"/>
      <c r="G324" s="11"/>
      <c r="H324" s="11"/>
      <c r="I324" s="11"/>
      <c r="J324" s="11"/>
      <c r="K324" s="11"/>
      <c r="L324" s="11"/>
      <c r="M324" s="8"/>
      <c r="N324" s="2" t="s">
        <v>578</v>
      </c>
      <c r="O324" s="2" t="s">
        <v>52</v>
      </c>
      <c r="P324" s="2" t="s">
        <v>52</v>
      </c>
      <c r="Q324" s="2" t="s">
        <v>540</v>
      </c>
      <c r="R324" s="2" t="s">
        <v>65</v>
      </c>
      <c r="S324" s="2" t="s">
        <v>65</v>
      </c>
      <c r="T324" s="2" t="s">
        <v>64</v>
      </c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2" t="s">
        <v>52</v>
      </c>
      <c r="AS324" s="2" t="s">
        <v>52</v>
      </c>
      <c r="AT324" s="3"/>
      <c r="AU324" s="2" t="s">
        <v>579</v>
      </c>
      <c r="AV324" s="3">
        <v>115</v>
      </c>
    </row>
    <row r="325" spans="1:48" ht="30" customHeight="1" x14ac:dyDescent="0.3">
      <c r="A325" s="8" t="s">
        <v>580</v>
      </c>
      <c r="B325" s="8" t="s">
        <v>52</v>
      </c>
      <c r="C325" s="8" t="s">
        <v>571</v>
      </c>
      <c r="D325" s="9">
        <v>1</v>
      </c>
      <c r="E325" s="11"/>
      <c r="F325" s="11"/>
      <c r="G325" s="11"/>
      <c r="H325" s="11"/>
      <c r="I325" s="11"/>
      <c r="J325" s="11"/>
      <c r="K325" s="11"/>
      <c r="L325" s="11"/>
      <c r="M325" s="8"/>
      <c r="N325" s="2" t="s">
        <v>582</v>
      </c>
      <c r="O325" s="2" t="s">
        <v>52</v>
      </c>
      <c r="P325" s="2" t="s">
        <v>52</v>
      </c>
      <c r="Q325" s="2" t="s">
        <v>540</v>
      </c>
      <c r="R325" s="2" t="s">
        <v>65</v>
      </c>
      <c r="S325" s="2" t="s">
        <v>65</v>
      </c>
      <c r="T325" s="2" t="s">
        <v>64</v>
      </c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2" t="s">
        <v>52</v>
      </c>
      <c r="AS325" s="2" t="s">
        <v>52</v>
      </c>
      <c r="AT325" s="3"/>
      <c r="AU325" s="2" t="s">
        <v>583</v>
      </c>
      <c r="AV325" s="3">
        <v>116</v>
      </c>
    </row>
    <row r="326" spans="1:48" ht="30" customHeight="1" x14ac:dyDescent="0.3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</row>
    <row r="327" spans="1:48" ht="30" customHeight="1" x14ac:dyDescent="0.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</row>
    <row r="328" spans="1:48" ht="30" customHeight="1" x14ac:dyDescent="0.3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1:48" ht="30" customHeight="1" x14ac:dyDescent="0.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</row>
    <row r="330" spans="1:48" ht="30" customHeight="1" x14ac:dyDescent="0.3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</row>
    <row r="331" spans="1:48" ht="30" customHeight="1" x14ac:dyDescent="0.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</row>
    <row r="332" spans="1:48" ht="30" customHeight="1" x14ac:dyDescent="0.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</row>
    <row r="333" spans="1:48" ht="30" customHeight="1" x14ac:dyDescent="0.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</row>
    <row r="334" spans="1:48" ht="30" customHeight="1" x14ac:dyDescent="0.3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</row>
    <row r="335" spans="1:48" ht="30" customHeight="1" x14ac:dyDescent="0.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1:48" ht="30" customHeight="1" x14ac:dyDescent="0.3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</row>
    <row r="337" spans="1:48" ht="30" customHeight="1" x14ac:dyDescent="0.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</row>
    <row r="338" spans="1:48" ht="30" customHeight="1" x14ac:dyDescent="0.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</row>
    <row r="339" spans="1:48" ht="30" customHeight="1" x14ac:dyDescent="0.3">
      <c r="A339" s="8" t="s">
        <v>71</v>
      </c>
      <c r="B339" s="9"/>
      <c r="C339" s="9"/>
      <c r="D339" s="9"/>
      <c r="E339" s="9"/>
      <c r="F339" s="11"/>
      <c r="G339" s="9"/>
      <c r="H339" s="11"/>
      <c r="I339" s="9"/>
      <c r="J339" s="11"/>
      <c r="K339" s="9"/>
      <c r="L339" s="11"/>
      <c r="M339" s="9"/>
      <c r="N339" t="s">
        <v>72</v>
      </c>
    </row>
    <row r="340" spans="1:48" ht="30" customHeight="1" x14ac:dyDescent="0.3">
      <c r="A340" s="8" t="s">
        <v>584</v>
      </c>
      <c r="B340" s="8" t="s">
        <v>586</v>
      </c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3"/>
      <c r="O340" s="3"/>
      <c r="P340" s="3"/>
      <c r="Q340" s="2" t="s">
        <v>585</v>
      </c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</row>
    <row r="341" spans="1:48" ht="30" customHeight="1" x14ac:dyDescent="0.3">
      <c r="A341" s="8" t="s">
        <v>587</v>
      </c>
      <c r="B341" s="8" t="s">
        <v>588</v>
      </c>
      <c r="C341" s="8" t="s">
        <v>83</v>
      </c>
      <c r="D341" s="9">
        <v>57</v>
      </c>
      <c r="E341" s="11"/>
      <c r="F341" s="11"/>
      <c r="G341" s="11"/>
      <c r="H341" s="11"/>
      <c r="I341" s="11"/>
      <c r="J341" s="11"/>
      <c r="K341" s="11"/>
      <c r="L341" s="11"/>
      <c r="M341" s="8"/>
      <c r="N341" s="2" t="s">
        <v>590</v>
      </c>
      <c r="O341" s="2" t="s">
        <v>52</v>
      </c>
      <c r="P341" s="2" t="s">
        <v>52</v>
      </c>
      <c r="Q341" s="2" t="s">
        <v>585</v>
      </c>
      <c r="R341" s="2" t="s">
        <v>64</v>
      </c>
      <c r="S341" s="2" t="s">
        <v>65</v>
      </c>
      <c r="T341" s="2" t="s">
        <v>65</v>
      </c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2" t="s">
        <v>52</v>
      </c>
      <c r="AS341" s="2" t="s">
        <v>52</v>
      </c>
      <c r="AT341" s="3"/>
      <c r="AU341" s="2" t="s">
        <v>591</v>
      </c>
      <c r="AV341" s="3">
        <v>118</v>
      </c>
    </row>
    <row r="342" spans="1:48" ht="30" customHeight="1" x14ac:dyDescent="0.3">
      <c r="A342" s="8" t="s">
        <v>592</v>
      </c>
      <c r="B342" s="8" t="s">
        <v>588</v>
      </c>
      <c r="C342" s="8" t="s">
        <v>83</v>
      </c>
      <c r="D342" s="9">
        <v>215</v>
      </c>
      <c r="E342" s="11"/>
      <c r="F342" s="11"/>
      <c r="G342" s="11"/>
      <c r="H342" s="11"/>
      <c r="I342" s="11"/>
      <c r="J342" s="11"/>
      <c r="K342" s="11"/>
      <c r="L342" s="11"/>
      <c r="M342" s="8"/>
      <c r="N342" s="2" t="s">
        <v>594</v>
      </c>
      <c r="O342" s="2" t="s">
        <v>52</v>
      </c>
      <c r="P342" s="2" t="s">
        <v>52</v>
      </c>
      <c r="Q342" s="2" t="s">
        <v>585</v>
      </c>
      <c r="R342" s="2" t="s">
        <v>64</v>
      </c>
      <c r="S342" s="2" t="s">
        <v>65</v>
      </c>
      <c r="T342" s="2" t="s">
        <v>65</v>
      </c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2" t="s">
        <v>52</v>
      </c>
      <c r="AS342" s="2" t="s">
        <v>52</v>
      </c>
      <c r="AT342" s="3"/>
      <c r="AU342" s="2" t="s">
        <v>595</v>
      </c>
      <c r="AV342" s="3">
        <v>119</v>
      </c>
    </row>
    <row r="343" spans="1:48" ht="30" customHeight="1" x14ac:dyDescent="0.3">
      <c r="A343" s="8" t="s">
        <v>596</v>
      </c>
      <c r="B343" s="8" t="s">
        <v>588</v>
      </c>
      <c r="C343" s="8" t="s">
        <v>83</v>
      </c>
      <c r="D343" s="9">
        <v>405</v>
      </c>
      <c r="E343" s="11"/>
      <c r="F343" s="11"/>
      <c r="G343" s="11"/>
      <c r="H343" s="11"/>
      <c r="I343" s="11"/>
      <c r="J343" s="11"/>
      <c r="K343" s="11"/>
      <c r="L343" s="11"/>
      <c r="M343" s="8"/>
      <c r="N343" s="2" t="s">
        <v>598</v>
      </c>
      <c r="O343" s="2" t="s">
        <v>52</v>
      </c>
      <c r="P343" s="2" t="s">
        <v>52</v>
      </c>
      <c r="Q343" s="2" t="s">
        <v>585</v>
      </c>
      <c r="R343" s="2" t="s">
        <v>64</v>
      </c>
      <c r="S343" s="2" t="s">
        <v>65</v>
      </c>
      <c r="T343" s="2" t="s">
        <v>65</v>
      </c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2" t="s">
        <v>52</v>
      </c>
      <c r="AS343" s="2" t="s">
        <v>52</v>
      </c>
      <c r="AT343" s="3"/>
      <c r="AU343" s="2" t="s">
        <v>599</v>
      </c>
      <c r="AV343" s="3">
        <v>120</v>
      </c>
    </row>
    <row r="344" spans="1:48" ht="30" customHeight="1" x14ac:dyDescent="0.3">
      <c r="A344" s="8" t="s">
        <v>600</v>
      </c>
      <c r="B344" s="8" t="s">
        <v>588</v>
      </c>
      <c r="C344" s="8" t="s">
        <v>83</v>
      </c>
      <c r="D344" s="9">
        <v>405</v>
      </c>
      <c r="E344" s="11"/>
      <c r="F344" s="11"/>
      <c r="G344" s="11"/>
      <c r="H344" s="11"/>
      <c r="I344" s="11"/>
      <c r="J344" s="11"/>
      <c r="K344" s="11"/>
      <c r="L344" s="11"/>
      <c r="M344" s="8"/>
      <c r="N344" s="2" t="s">
        <v>602</v>
      </c>
      <c r="O344" s="2" t="s">
        <v>52</v>
      </c>
      <c r="P344" s="2" t="s">
        <v>52</v>
      </c>
      <c r="Q344" s="2" t="s">
        <v>585</v>
      </c>
      <c r="R344" s="2" t="s">
        <v>64</v>
      </c>
      <c r="S344" s="2" t="s">
        <v>65</v>
      </c>
      <c r="T344" s="2" t="s">
        <v>65</v>
      </c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2" t="s">
        <v>52</v>
      </c>
      <c r="AS344" s="2" t="s">
        <v>52</v>
      </c>
      <c r="AT344" s="3"/>
      <c r="AU344" s="2" t="s">
        <v>603</v>
      </c>
      <c r="AV344" s="3">
        <v>121</v>
      </c>
    </row>
    <row r="345" spans="1:48" ht="30" customHeight="1" x14ac:dyDescent="0.3">
      <c r="A345" s="8" t="s">
        <v>604</v>
      </c>
      <c r="B345" s="8" t="s">
        <v>52</v>
      </c>
      <c r="C345" s="8" t="s">
        <v>153</v>
      </c>
      <c r="D345" s="9">
        <v>3</v>
      </c>
      <c r="E345" s="11"/>
      <c r="F345" s="11"/>
      <c r="G345" s="11"/>
      <c r="H345" s="11"/>
      <c r="I345" s="11"/>
      <c r="J345" s="11"/>
      <c r="K345" s="11"/>
      <c r="L345" s="11"/>
      <c r="M345" s="8"/>
      <c r="N345" s="2" t="s">
        <v>606</v>
      </c>
      <c r="O345" s="2" t="s">
        <v>52</v>
      </c>
      <c r="P345" s="2" t="s">
        <v>52</v>
      </c>
      <c r="Q345" s="2" t="s">
        <v>585</v>
      </c>
      <c r="R345" s="2" t="s">
        <v>64</v>
      </c>
      <c r="S345" s="2" t="s">
        <v>65</v>
      </c>
      <c r="T345" s="2" t="s">
        <v>65</v>
      </c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2" t="s">
        <v>52</v>
      </c>
      <c r="AS345" s="2" t="s">
        <v>52</v>
      </c>
      <c r="AT345" s="3"/>
      <c r="AU345" s="2" t="s">
        <v>607</v>
      </c>
      <c r="AV345" s="3">
        <v>122</v>
      </c>
    </row>
    <row r="346" spans="1:48" ht="30" customHeight="1" x14ac:dyDescent="0.3">
      <c r="A346" s="8" t="s">
        <v>608</v>
      </c>
      <c r="B346" s="8" t="s">
        <v>609</v>
      </c>
      <c r="C346" s="8" t="s">
        <v>105</v>
      </c>
      <c r="D346" s="9">
        <v>1</v>
      </c>
      <c r="E346" s="11"/>
      <c r="F346" s="11"/>
      <c r="G346" s="11"/>
      <c r="H346" s="11"/>
      <c r="I346" s="11"/>
      <c r="J346" s="11"/>
      <c r="K346" s="11"/>
      <c r="L346" s="11"/>
      <c r="M346" s="8"/>
      <c r="N346" s="2" t="s">
        <v>611</v>
      </c>
      <c r="O346" s="2" t="s">
        <v>52</v>
      </c>
      <c r="P346" s="2" t="s">
        <v>52</v>
      </c>
      <c r="Q346" s="2" t="s">
        <v>585</v>
      </c>
      <c r="R346" s="2" t="s">
        <v>64</v>
      </c>
      <c r="S346" s="2" t="s">
        <v>65</v>
      </c>
      <c r="T346" s="2" t="s">
        <v>65</v>
      </c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2" t="s">
        <v>52</v>
      </c>
      <c r="AS346" s="2" t="s">
        <v>52</v>
      </c>
      <c r="AT346" s="3"/>
      <c r="AU346" s="2" t="s">
        <v>612</v>
      </c>
      <c r="AV346" s="3">
        <v>123</v>
      </c>
    </row>
    <row r="347" spans="1:48" ht="30" customHeight="1" x14ac:dyDescent="0.3">
      <c r="A347" s="8" t="s">
        <v>613</v>
      </c>
      <c r="B347" s="8" t="s">
        <v>614</v>
      </c>
      <c r="C347" s="8" t="s">
        <v>83</v>
      </c>
      <c r="D347" s="9">
        <v>125</v>
      </c>
      <c r="E347" s="11"/>
      <c r="F347" s="11"/>
      <c r="G347" s="11"/>
      <c r="H347" s="11"/>
      <c r="I347" s="11"/>
      <c r="J347" s="11"/>
      <c r="K347" s="11"/>
      <c r="L347" s="11"/>
      <c r="M347" s="8"/>
      <c r="N347" s="2" t="s">
        <v>616</v>
      </c>
      <c r="O347" s="2" t="s">
        <v>52</v>
      </c>
      <c r="P347" s="2" t="s">
        <v>52</v>
      </c>
      <c r="Q347" s="2" t="s">
        <v>585</v>
      </c>
      <c r="R347" s="2" t="s">
        <v>64</v>
      </c>
      <c r="S347" s="2" t="s">
        <v>65</v>
      </c>
      <c r="T347" s="2" t="s">
        <v>65</v>
      </c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2" t="s">
        <v>52</v>
      </c>
      <c r="AS347" s="2" t="s">
        <v>52</v>
      </c>
      <c r="AT347" s="3"/>
      <c r="AU347" s="2" t="s">
        <v>617</v>
      </c>
      <c r="AV347" s="3">
        <v>124</v>
      </c>
    </row>
    <row r="348" spans="1:48" ht="30" customHeight="1" x14ac:dyDescent="0.3">
      <c r="A348" s="8" t="s">
        <v>618</v>
      </c>
      <c r="B348" s="8" t="s">
        <v>588</v>
      </c>
      <c r="C348" s="8" t="s">
        <v>83</v>
      </c>
      <c r="D348" s="9">
        <v>18</v>
      </c>
      <c r="E348" s="11"/>
      <c r="F348" s="11"/>
      <c r="G348" s="11"/>
      <c r="H348" s="11"/>
      <c r="I348" s="11"/>
      <c r="J348" s="11"/>
      <c r="K348" s="11"/>
      <c r="L348" s="11"/>
      <c r="M348" s="8"/>
      <c r="N348" s="2" t="s">
        <v>620</v>
      </c>
      <c r="O348" s="2" t="s">
        <v>52</v>
      </c>
      <c r="P348" s="2" t="s">
        <v>52</v>
      </c>
      <c r="Q348" s="2" t="s">
        <v>585</v>
      </c>
      <c r="R348" s="2" t="s">
        <v>64</v>
      </c>
      <c r="S348" s="2" t="s">
        <v>65</v>
      </c>
      <c r="T348" s="2" t="s">
        <v>65</v>
      </c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2" t="s">
        <v>52</v>
      </c>
      <c r="AS348" s="2" t="s">
        <v>52</v>
      </c>
      <c r="AT348" s="3"/>
      <c r="AU348" s="2" t="s">
        <v>621</v>
      </c>
      <c r="AV348" s="3">
        <v>125</v>
      </c>
    </row>
    <row r="349" spans="1:48" ht="30" customHeight="1" x14ac:dyDescent="0.3">
      <c r="A349" s="8" t="s">
        <v>622</v>
      </c>
      <c r="B349" s="8" t="s">
        <v>614</v>
      </c>
      <c r="C349" s="8" t="s">
        <v>83</v>
      </c>
      <c r="D349" s="9">
        <v>38</v>
      </c>
      <c r="E349" s="11"/>
      <c r="F349" s="11"/>
      <c r="G349" s="11"/>
      <c r="H349" s="11"/>
      <c r="I349" s="11"/>
      <c r="J349" s="11"/>
      <c r="K349" s="11"/>
      <c r="L349" s="11"/>
      <c r="M349" s="8"/>
      <c r="N349" s="2" t="s">
        <v>624</v>
      </c>
      <c r="O349" s="2" t="s">
        <v>52</v>
      </c>
      <c r="P349" s="2" t="s">
        <v>52</v>
      </c>
      <c r="Q349" s="2" t="s">
        <v>585</v>
      </c>
      <c r="R349" s="2" t="s">
        <v>64</v>
      </c>
      <c r="S349" s="2" t="s">
        <v>65</v>
      </c>
      <c r="T349" s="2" t="s">
        <v>65</v>
      </c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2" t="s">
        <v>52</v>
      </c>
      <c r="AS349" s="2" t="s">
        <v>52</v>
      </c>
      <c r="AT349" s="3"/>
      <c r="AU349" s="2" t="s">
        <v>625</v>
      </c>
      <c r="AV349" s="3">
        <v>126</v>
      </c>
    </row>
    <row r="350" spans="1:48" ht="30" customHeight="1" x14ac:dyDescent="0.3">
      <c r="A350" s="8" t="s">
        <v>626</v>
      </c>
      <c r="B350" s="8" t="s">
        <v>627</v>
      </c>
      <c r="C350" s="8" t="s">
        <v>83</v>
      </c>
      <c r="D350" s="9">
        <v>251</v>
      </c>
      <c r="E350" s="11"/>
      <c r="F350" s="11"/>
      <c r="G350" s="11"/>
      <c r="H350" s="11"/>
      <c r="I350" s="11"/>
      <c r="J350" s="11"/>
      <c r="K350" s="11"/>
      <c r="L350" s="11"/>
      <c r="M350" s="8"/>
      <c r="N350" s="2" t="s">
        <v>629</v>
      </c>
      <c r="O350" s="2" t="s">
        <v>52</v>
      </c>
      <c r="P350" s="2" t="s">
        <v>52</v>
      </c>
      <c r="Q350" s="2" t="s">
        <v>585</v>
      </c>
      <c r="R350" s="2" t="s">
        <v>64</v>
      </c>
      <c r="S350" s="2" t="s">
        <v>65</v>
      </c>
      <c r="T350" s="2" t="s">
        <v>65</v>
      </c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2" t="s">
        <v>52</v>
      </c>
      <c r="AS350" s="2" t="s">
        <v>52</v>
      </c>
      <c r="AT350" s="3"/>
      <c r="AU350" s="2" t="s">
        <v>630</v>
      </c>
      <c r="AV350" s="3">
        <v>127</v>
      </c>
    </row>
    <row r="351" spans="1:48" ht="30" customHeight="1" x14ac:dyDescent="0.3">
      <c r="A351" s="8" t="s">
        <v>631</v>
      </c>
      <c r="B351" s="8" t="s">
        <v>52</v>
      </c>
      <c r="C351" s="8" t="s">
        <v>83</v>
      </c>
      <c r="D351" s="9">
        <v>26</v>
      </c>
      <c r="E351" s="11"/>
      <c r="F351" s="11"/>
      <c r="G351" s="11"/>
      <c r="H351" s="11"/>
      <c r="I351" s="11"/>
      <c r="J351" s="11"/>
      <c r="K351" s="11"/>
      <c r="L351" s="11"/>
      <c r="M351" s="8"/>
      <c r="N351" s="2" t="s">
        <v>633</v>
      </c>
      <c r="O351" s="2" t="s">
        <v>52</v>
      </c>
      <c r="P351" s="2" t="s">
        <v>52</v>
      </c>
      <c r="Q351" s="2" t="s">
        <v>585</v>
      </c>
      <c r="R351" s="2" t="s">
        <v>64</v>
      </c>
      <c r="S351" s="2" t="s">
        <v>65</v>
      </c>
      <c r="T351" s="2" t="s">
        <v>65</v>
      </c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2" t="s">
        <v>52</v>
      </c>
      <c r="AS351" s="2" t="s">
        <v>52</v>
      </c>
      <c r="AT351" s="3"/>
      <c r="AU351" s="2" t="s">
        <v>634</v>
      </c>
      <c r="AV351" s="3">
        <v>128</v>
      </c>
    </row>
    <row r="352" spans="1:48" ht="30" customHeight="1" x14ac:dyDescent="0.3">
      <c r="A352" s="8" t="s">
        <v>635</v>
      </c>
      <c r="B352" s="8" t="s">
        <v>52</v>
      </c>
      <c r="C352" s="8" t="s">
        <v>83</v>
      </c>
      <c r="D352" s="9">
        <v>19</v>
      </c>
      <c r="E352" s="11"/>
      <c r="F352" s="11"/>
      <c r="G352" s="11"/>
      <c r="H352" s="11"/>
      <c r="I352" s="11"/>
      <c r="J352" s="11"/>
      <c r="K352" s="11"/>
      <c r="L352" s="11"/>
      <c r="M352" s="8"/>
      <c r="N352" s="2" t="s">
        <v>637</v>
      </c>
      <c r="O352" s="2" t="s">
        <v>52</v>
      </c>
      <c r="P352" s="2" t="s">
        <v>52</v>
      </c>
      <c r="Q352" s="2" t="s">
        <v>585</v>
      </c>
      <c r="R352" s="2" t="s">
        <v>64</v>
      </c>
      <c r="S352" s="2" t="s">
        <v>65</v>
      </c>
      <c r="T352" s="2" t="s">
        <v>65</v>
      </c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2" t="s">
        <v>52</v>
      </c>
      <c r="AS352" s="2" t="s">
        <v>52</v>
      </c>
      <c r="AT352" s="3"/>
      <c r="AU352" s="2" t="s">
        <v>638</v>
      </c>
      <c r="AV352" s="3">
        <v>129</v>
      </c>
    </row>
    <row r="353" spans="1:48" ht="30" customHeight="1" x14ac:dyDescent="0.3">
      <c r="A353" s="8" t="s">
        <v>639</v>
      </c>
      <c r="B353" s="8" t="s">
        <v>640</v>
      </c>
      <c r="C353" s="8" t="s">
        <v>330</v>
      </c>
      <c r="D353" s="9">
        <v>2</v>
      </c>
      <c r="E353" s="11"/>
      <c r="F353" s="11"/>
      <c r="G353" s="11"/>
      <c r="H353" s="11"/>
      <c r="I353" s="11"/>
      <c r="J353" s="11"/>
      <c r="K353" s="11"/>
      <c r="L353" s="11"/>
      <c r="M353" s="8"/>
      <c r="N353" s="2" t="s">
        <v>642</v>
      </c>
      <c r="O353" s="2" t="s">
        <v>52</v>
      </c>
      <c r="P353" s="2" t="s">
        <v>52</v>
      </c>
      <c r="Q353" s="2" t="s">
        <v>585</v>
      </c>
      <c r="R353" s="2" t="s">
        <v>64</v>
      </c>
      <c r="S353" s="2" t="s">
        <v>65</v>
      </c>
      <c r="T353" s="2" t="s">
        <v>65</v>
      </c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2" t="s">
        <v>52</v>
      </c>
      <c r="AS353" s="2" t="s">
        <v>52</v>
      </c>
      <c r="AT353" s="3"/>
      <c r="AU353" s="2" t="s">
        <v>643</v>
      </c>
      <c r="AV353" s="3">
        <v>130</v>
      </c>
    </row>
    <row r="354" spans="1:48" ht="30" customHeight="1" x14ac:dyDescent="0.3">
      <c r="A354" s="8" t="s">
        <v>644</v>
      </c>
      <c r="B354" s="8" t="s">
        <v>645</v>
      </c>
      <c r="C354" s="8" t="s">
        <v>330</v>
      </c>
      <c r="D354" s="9">
        <v>1</v>
      </c>
      <c r="E354" s="11"/>
      <c r="F354" s="11"/>
      <c r="G354" s="11"/>
      <c r="H354" s="11"/>
      <c r="I354" s="11"/>
      <c r="J354" s="11"/>
      <c r="K354" s="11"/>
      <c r="L354" s="11"/>
      <c r="M354" s="8"/>
      <c r="N354" s="2" t="s">
        <v>647</v>
      </c>
      <c r="O354" s="2" t="s">
        <v>52</v>
      </c>
      <c r="P354" s="2" t="s">
        <v>52</v>
      </c>
      <c r="Q354" s="2" t="s">
        <v>585</v>
      </c>
      <c r="R354" s="2" t="s">
        <v>64</v>
      </c>
      <c r="S354" s="2" t="s">
        <v>65</v>
      </c>
      <c r="T354" s="2" t="s">
        <v>65</v>
      </c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2" t="s">
        <v>52</v>
      </c>
      <c r="AS354" s="2" t="s">
        <v>52</v>
      </c>
      <c r="AT354" s="3"/>
      <c r="AU354" s="2" t="s">
        <v>648</v>
      </c>
      <c r="AV354" s="3">
        <v>131</v>
      </c>
    </row>
    <row r="355" spans="1:48" ht="30" customHeight="1" x14ac:dyDescent="0.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</row>
    <row r="356" spans="1:48" ht="30" customHeight="1" x14ac:dyDescent="0.3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</row>
    <row r="357" spans="1:48" ht="30" customHeight="1" x14ac:dyDescent="0.3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</row>
    <row r="358" spans="1:48" ht="30" customHeight="1" x14ac:dyDescent="0.3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</row>
    <row r="359" spans="1:48" ht="30" customHeight="1" x14ac:dyDescent="0.3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</row>
    <row r="360" spans="1:48" ht="30" customHeight="1" x14ac:dyDescent="0.3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</row>
    <row r="361" spans="1:48" ht="30" customHeight="1" x14ac:dyDescent="0.3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</row>
    <row r="362" spans="1:48" ht="30" customHeight="1" x14ac:dyDescent="0.3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</row>
    <row r="363" spans="1:48" ht="30" customHeight="1" x14ac:dyDescent="0.3">
      <c r="A363" s="8" t="s">
        <v>71</v>
      </c>
      <c r="B363" s="9"/>
      <c r="C363" s="9"/>
      <c r="D363" s="9"/>
      <c r="E363" s="9"/>
      <c r="F363" s="11"/>
      <c r="G363" s="9"/>
      <c r="H363" s="11"/>
      <c r="I363" s="9"/>
      <c r="J363" s="11"/>
      <c r="K363" s="9"/>
      <c r="L363" s="11"/>
      <c r="M363" s="9"/>
      <c r="N363" t="s">
        <v>72</v>
      </c>
    </row>
    <row r="364" spans="1:48" ht="30" customHeight="1" x14ac:dyDescent="0.3">
      <c r="A364" s="8" t="s">
        <v>649</v>
      </c>
      <c r="B364" s="8" t="s">
        <v>651</v>
      </c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3"/>
      <c r="O364" s="3"/>
      <c r="P364" s="3"/>
      <c r="Q364" s="2" t="s">
        <v>650</v>
      </c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</row>
    <row r="365" spans="1:48" ht="30" customHeight="1" x14ac:dyDescent="0.3">
      <c r="A365" s="8" t="s">
        <v>652</v>
      </c>
      <c r="B365" s="8" t="s">
        <v>653</v>
      </c>
      <c r="C365" s="8" t="s">
        <v>105</v>
      </c>
      <c r="D365" s="9">
        <v>2</v>
      </c>
      <c r="E365" s="11"/>
      <c r="F365" s="11"/>
      <c r="G365" s="11"/>
      <c r="H365" s="11"/>
      <c r="I365" s="11"/>
      <c r="J365" s="11"/>
      <c r="K365" s="11"/>
      <c r="L365" s="11"/>
      <c r="M365" s="8"/>
      <c r="N365" s="2" t="s">
        <v>655</v>
      </c>
      <c r="O365" s="2" t="s">
        <v>52</v>
      </c>
      <c r="P365" s="2" t="s">
        <v>52</v>
      </c>
      <c r="Q365" s="2" t="s">
        <v>650</v>
      </c>
      <c r="R365" s="2" t="s">
        <v>65</v>
      </c>
      <c r="S365" s="2" t="s">
        <v>65</v>
      </c>
      <c r="T365" s="2" t="s">
        <v>64</v>
      </c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2" t="s">
        <v>52</v>
      </c>
      <c r="AS365" s="2" t="s">
        <v>52</v>
      </c>
      <c r="AT365" s="3"/>
      <c r="AU365" s="2" t="s">
        <v>656</v>
      </c>
      <c r="AV365" s="3">
        <v>139</v>
      </c>
    </row>
    <row r="366" spans="1:48" ht="30" customHeight="1" x14ac:dyDescent="0.3">
      <c r="A366" s="8" t="s">
        <v>657</v>
      </c>
      <c r="B366" s="8" t="s">
        <v>657</v>
      </c>
      <c r="C366" s="8" t="s">
        <v>658</v>
      </c>
      <c r="D366" s="9">
        <v>14</v>
      </c>
      <c r="E366" s="11"/>
      <c r="F366" s="11"/>
      <c r="G366" s="11"/>
      <c r="H366" s="11"/>
      <c r="I366" s="11"/>
      <c r="J366" s="11"/>
      <c r="K366" s="11"/>
      <c r="L366" s="11"/>
      <c r="M366" s="8"/>
      <c r="N366" s="2" t="s">
        <v>660</v>
      </c>
      <c r="O366" s="2" t="s">
        <v>52</v>
      </c>
      <c r="P366" s="2" t="s">
        <v>52</v>
      </c>
      <c r="Q366" s="2" t="s">
        <v>650</v>
      </c>
      <c r="R366" s="2" t="s">
        <v>65</v>
      </c>
      <c r="S366" s="2" t="s">
        <v>65</v>
      </c>
      <c r="T366" s="2" t="s">
        <v>64</v>
      </c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2" t="s">
        <v>52</v>
      </c>
      <c r="AS366" s="2" t="s">
        <v>52</v>
      </c>
      <c r="AT366" s="3"/>
      <c r="AU366" s="2" t="s">
        <v>661</v>
      </c>
      <c r="AV366" s="3">
        <v>140</v>
      </c>
    </row>
    <row r="367" spans="1:48" ht="30" customHeight="1" x14ac:dyDescent="0.3">
      <c r="A367" s="8" t="s">
        <v>662</v>
      </c>
      <c r="B367" s="8" t="s">
        <v>663</v>
      </c>
      <c r="C367" s="8" t="s">
        <v>658</v>
      </c>
      <c r="D367" s="9">
        <v>14</v>
      </c>
      <c r="E367" s="11"/>
      <c r="F367" s="11"/>
      <c r="G367" s="11"/>
      <c r="H367" s="11"/>
      <c r="I367" s="11"/>
      <c r="J367" s="11"/>
      <c r="K367" s="11"/>
      <c r="L367" s="11"/>
      <c r="M367" s="8"/>
      <c r="N367" s="2" t="s">
        <v>665</v>
      </c>
      <c r="O367" s="2" t="s">
        <v>52</v>
      </c>
      <c r="P367" s="2" t="s">
        <v>52</v>
      </c>
      <c r="Q367" s="2" t="s">
        <v>650</v>
      </c>
      <c r="R367" s="2" t="s">
        <v>65</v>
      </c>
      <c r="S367" s="2" t="s">
        <v>64</v>
      </c>
      <c r="T367" s="2" t="s">
        <v>65</v>
      </c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2" t="s">
        <v>52</v>
      </c>
      <c r="AS367" s="2" t="s">
        <v>52</v>
      </c>
      <c r="AT367" s="3"/>
      <c r="AU367" s="2" t="s">
        <v>666</v>
      </c>
      <c r="AV367" s="3">
        <v>141</v>
      </c>
    </row>
    <row r="368" spans="1:48" ht="30" customHeight="1" x14ac:dyDescent="0.3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</row>
    <row r="369" spans="1:13" ht="30" customHeight="1" x14ac:dyDescent="0.3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</row>
    <row r="370" spans="1:13" ht="30" customHeight="1" x14ac:dyDescent="0.3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</row>
    <row r="371" spans="1:13" ht="30" customHeight="1" x14ac:dyDescent="0.3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</row>
    <row r="372" spans="1:13" ht="30" customHeight="1" x14ac:dyDescent="0.3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</row>
    <row r="373" spans="1:13" ht="30" customHeight="1" x14ac:dyDescent="0.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</row>
    <row r="374" spans="1:13" ht="30" customHeight="1" x14ac:dyDescent="0.3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</row>
    <row r="375" spans="1:13" ht="30" customHeight="1" x14ac:dyDescent="0.3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</row>
    <row r="376" spans="1:13" ht="30" customHeight="1" x14ac:dyDescent="0.3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</row>
    <row r="377" spans="1:13" ht="30" customHeight="1" x14ac:dyDescent="0.3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</row>
    <row r="378" spans="1:13" ht="30" customHeight="1" x14ac:dyDescent="0.3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</row>
    <row r="379" spans="1:13" ht="30" customHeight="1" x14ac:dyDescent="0.3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</row>
    <row r="380" spans="1:13" ht="30" customHeight="1" x14ac:dyDescent="0.3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</row>
    <row r="381" spans="1:13" ht="30" customHeight="1" x14ac:dyDescent="0.3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</row>
    <row r="382" spans="1:13" ht="30" customHeight="1" x14ac:dyDescent="0.3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</row>
    <row r="383" spans="1:13" ht="30" customHeight="1" x14ac:dyDescent="0.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</row>
    <row r="384" spans="1:13" ht="30" customHeight="1" x14ac:dyDescent="0.3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</row>
    <row r="385" spans="1:48" ht="30" customHeight="1" x14ac:dyDescent="0.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</row>
    <row r="386" spans="1:48" ht="30" customHeight="1" x14ac:dyDescent="0.3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</row>
    <row r="387" spans="1:48" ht="30" customHeight="1" x14ac:dyDescent="0.3">
      <c r="A387" s="8" t="s">
        <v>71</v>
      </c>
      <c r="B387" s="9"/>
      <c r="C387" s="9"/>
      <c r="D387" s="9"/>
      <c r="E387" s="9"/>
      <c r="F387" s="11"/>
      <c r="G387" s="9"/>
      <c r="H387" s="11"/>
      <c r="I387" s="9"/>
      <c r="J387" s="11"/>
      <c r="K387" s="9"/>
      <c r="L387" s="11"/>
      <c r="M387" s="9"/>
      <c r="N387" t="s">
        <v>72</v>
      </c>
    </row>
    <row r="388" spans="1:48" ht="30" customHeight="1" x14ac:dyDescent="0.3">
      <c r="A388" s="8" t="s">
        <v>667</v>
      </c>
      <c r="B388" s="8" t="s">
        <v>58</v>
      </c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3"/>
      <c r="O388" s="3"/>
      <c r="P388" s="3"/>
      <c r="Q388" s="2" t="s">
        <v>668</v>
      </c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</row>
    <row r="389" spans="1:48" ht="30" customHeight="1" x14ac:dyDescent="0.3">
      <c r="A389" s="8" t="s">
        <v>670</v>
      </c>
      <c r="B389" s="8" t="s">
        <v>671</v>
      </c>
      <c r="C389" s="8" t="s">
        <v>672</v>
      </c>
      <c r="D389" s="9">
        <v>27.393000000000001</v>
      </c>
      <c r="E389" s="11"/>
      <c r="F389" s="11"/>
      <c r="G389" s="11"/>
      <c r="H389" s="11"/>
      <c r="I389" s="11"/>
      <c r="J389" s="11"/>
      <c r="K389" s="11"/>
      <c r="L389" s="11"/>
      <c r="M389" s="8"/>
      <c r="N389" s="2" t="s">
        <v>674</v>
      </c>
      <c r="O389" s="2" t="s">
        <v>52</v>
      </c>
      <c r="P389" s="2" t="s">
        <v>52</v>
      </c>
      <c r="Q389" s="2" t="s">
        <v>668</v>
      </c>
      <c r="R389" s="2" t="s">
        <v>65</v>
      </c>
      <c r="S389" s="2" t="s">
        <v>65</v>
      </c>
      <c r="T389" s="2" t="s">
        <v>64</v>
      </c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2" t="s">
        <v>52</v>
      </c>
      <c r="AS389" s="2" t="s">
        <v>52</v>
      </c>
      <c r="AT389" s="3"/>
      <c r="AU389" s="2" t="s">
        <v>675</v>
      </c>
      <c r="AV389" s="3">
        <v>133</v>
      </c>
    </row>
    <row r="390" spans="1:48" ht="30" customHeight="1" x14ac:dyDescent="0.3">
      <c r="A390" s="8" t="s">
        <v>676</v>
      </c>
      <c r="B390" s="8" t="s">
        <v>677</v>
      </c>
      <c r="C390" s="8" t="s">
        <v>672</v>
      </c>
      <c r="D390" s="9">
        <v>12.340999999999999</v>
      </c>
      <c r="E390" s="11"/>
      <c r="F390" s="11"/>
      <c r="G390" s="11"/>
      <c r="H390" s="11"/>
      <c r="I390" s="11"/>
      <c r="J390" s="11"/>
      <c r="K390" s="11"/>
      <c r="L390" s="11"/>
      <c r="M390" s="8"/>
      <c r="N390" s="2" t="s">
        <v>679</v>
      </c>
      <c r="O390" s="2" t="s">
        <v>52</v>
      </c>
      <c r="P390" s="2" t="s">
        <v>52</v>
      </c>
      <c r="Q390" s="2" t="s">
        <v>668</v>
      </c>
      <c r="R390" s="2" t="s">
        <v>65</v>
      </c>
      <c r="S390" s="2" t="s">
        <v>65</v>
      </c>
      <c r="T390" s="2" t="s">
        <v>64</v>
      </c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2" t="s">
        <v>52</v>
      </c>
      <c r="AS390" s="2" t="s">
        <v>52</v>
      </c>
      <c r="AT390" s="3"/>
      <c r="AU390" s="2" t="s">
        <v>680</v>
      </c>
      <c r="AV390" s="3">
        <v>134</v>
      </c>
    </row>
    <row r="391" spans="1:48" ht="30" customHeight="1" x14ac:dyDescent="0.3">
      <c r="A391" s="8" t="s">
        <v>681</v>
      </c>
      <c r="B391" s="8" t="s">
        <v>682</v>
      </c>
      <c r="C391" s="8" t="s">
        <v>672</v>
      </c>
      <c r="D391" s="9">
        <v>39.734000000000002</v>
      </c>
      <c r="E391" s="11"/>
      <c r="F391" s="11"/>
      <c r="G391" s="11"/>
      <c r="H391" s="11"/>
      <c r="I391" s="11"/>
      <c r="J391" s="11"/>
      <c r="K391" s="11"/>
      <c r="L391" s="11"/>
      <c r="M391" s="8"/>
      <c r="N391" s="2" t="s">
        <v>684</v>
      </c>
      <c r="O391" s="2" t="s">
        <v>52</v>
      </c>
      <c r="P391" s="2" t="s">
        <v>52</v>
      </c>
      <c r="Q391" s="2" t="s">
        <v>668</v>
      </c>
      <c r="R391" s="2" t="s">
        <v>65</v>
      </c>
      <c r="S391" s="2" t="s">
        <v>65</v>
      </c>
      <c r="T391" s="2" t="s">
        <v>64</v>
      </c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2" t="s">
        <v>52</v>
      </c>
      <c r="AS391" s="2" t="s">
        <v>52</v>
      </c>
      <c r="AT391" s="3"/>
      <c r="AU391" s="2" t="s">
        <v>685</v>
      </c>
      <c r="AV391" s="3">
        <v>135</v>
      </c>
    </row>
    <row r="392" spans="1:48" ht="30" customHeight="1" x14ac:dyDescent="0.3">
      <c r="A392" s="8" t="s">
        <v>686</v>
      </c>
      <c r="B392" s="8" t="s">
        <v>687</v>
      </c>
      <c r="C392" s="8" t="s">
        <v>672</v>
      </c>
      <c r="D392" s="9">
        <v>39.734000000000002</v>
      </c>
      <c r="E392" s="11"/>
      <c r="F392" s="11"/>
      <c r="G392" s="11"/>
      <c r="H392" s="11"/>
      <c r="I392" s="11"/>
      <c r="J392" s="11"/>
      <c r="K392" s="11"/>
      <c r="L392" s="11"/>
      <c r="M392" s="8"/>
      <c r="N392" s="2" t="s">
        <v>689</v>
      </c>
      <c r="O392" s="2" t="s">
        <v>52</v>
      </c>
      <c r="P392" s="2" t="s">
        <v>52</v>
      </c>
      <c r="Q392" s="2" t="s">
        <v>668</v>
      </c>
      <c r="R392" s="2" t="s">
        <v>65</v>
      </c>
      <c r="S392" s="2" t="s">
        <v>65</v>
      </c>
      <c r="T392" s="2" t="s">
        <v>64</v>
      </c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2" t="s">
        <v>52</v>
      </c>
      <c r="AS392" s="2" t="s">
        <v>52</v>
      </c>
      <c r="AT392" s="3"/>
      <c r="AU392" s="2" t="s">
        <v>690</v>
      </c>
      <c r="AV392" s="3">
        <v>136</v>
      </c>
    </row>
    <row r="393" spans="1:48" ht="30" customHeight="1" x14ac:dyDescent="0.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</row>
    <row r="394" spans="1:48" ht="30" customHeight="1" x14ac:dyDescent="0.3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</row>
    <row r="395" spans="1:48" ht="30" customHeight="1" x14ac:dyDescent="0.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</row>
    <row r="396" spans="1:48" ht="30" customHeight="1" x14ac:dyDescent="0.3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</row>
    <row r="397" spans="1:48" ht="30" customHeight="1" x14ac:dyDescent="0.3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</row>
    <row r="398" spans="1:48" ht="30" customHeight="1" x14ac:dyDescent="0.3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</row>
    <row r="399" spans="1:48" ht="30" customHeight="1" x14ac:dyDescent="0.3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</row>
    <row r="400" spans="1:48" ht="30" customHeight="1" x14ac:dyDescent="0.3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</row>
    <row r="401" spans="1:14" ht="30" customHeight="1" x14ac:dyDescent="0.3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</row>
    <row r="402" spans="1:14" ht="30" customHeight="1" x14ac:dyDescent="0.3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</row>
    <row r="403" spans="1:14" ht="30" customHeight="1" x14ac:dyDescent="0.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</row>
    <row r="404" spans="1:14" ht="30" customHeight="1" x14ac:dyDescent="0.3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</row>
    <row r="405" spans="1:14" ht="30" customHeight="1" x14ac:dyDescent="0.3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</row>
    <row r="406" spans="1:14" ht="30" customHeight="1" x14ac:dyDescent="0.3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</row>
    <row r="407" spans="1:14" ht="30" customHeight="1" x14ac:dyDescent="0.3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</row>
    <row r="408" spans="1:14" ht="30" customHeight="1" x14ac:dyDescent="0.3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</row>
    <row r="409" spans="1:14" ht="30" customHeight="1" x14ac:dyDescent="0.3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</row>
    <row r="410" spans="1:14" ht="30" customHeight="1" x14ac:dyDescent="0.3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</row>
    <row r="411" spans="1:14" ht="30" customHeight="1" x14ac:dyDescent="0.3">
      <c r="A411" s="8" t="s">
        <v>71</v>
      </c>
      <c r="B411" s="9"/>
      <c r="C411" s="9"/>
      <c r="D411" s="9"/>
      <c r="E411" s="9"/>
      <c r="F411" s="11"/>
      <c r="G411" s="9"/>
      <c r="H411" s="11"/>
      <c r="I411" s="9"/>
      <c r="J411" s="11"/>
      <c r="K411" s="9"/>
      <c r="L411" s="11"/>
      <c r="M411" s="9"/>
      <c r="N411" t="s">
        <v>72</v>
      </c>
    </row>
  </sheetData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  <rowBreaks count="15" manualBreakCount="15">
    <brk id="27" max="16383" man="1"/>
    <brk id="51" max="16383" man="1"/>
    <brk id="75" max="16383" man="1"/>
    <brk id="99" max="16383" man="1"/>
    <brk id="123" max="16383" man="1"/>
    <brk id="171" max="16383" man="1"/>
    <brk id="195" max="16383" man="1"/>
    <brk id="219" max="16383" man="1"/>
    <brk id="243" max="16383" man="1"/>
    <brk id="291" max="16383" man="1"/>
    <brk id="315" max="16383" man="1"/>
    <brk id="339" max="16383" man="1"/>
    <brk id="363" max="16383" man="1"/>
    <brk id="387" max="16383" man="1"/>
    <brk id="41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21"/>
  <sheetViews>
    <sheetView topLeftCell="B1" workbookViewId="0">
      <selection sqref="A1:J1"/>
    </sheetView>
  </sheetViews>
  <sheetFormatPr defaultRowHeight="16.5" x14ac:dyDescent="0.3"/>
  <cols>
    <col min="1" max="1" width="11.625" hidden="1" customWidth="1"/>
    <col min="2" max="3" width="30.625" customWidth="1"/>
    <col min="4" max="4" width="4.625" customWidth="1"/>
    <col min="5" max="8" width="13.625" customWidth="1"/>
    <col min="9" max="9" width="8.625" customWidth="1"/>
    <col min="10" max="10" width="12.625" customWidth="1"/>
    <col min="11" max="14" width="2.625" hidden="1" customWidth="1"/>
  </cols>
  <sheetData>
    <row r="1" spans="1:14" ht="30" customHeight="1" x14ac:dyDescent="0.3">
      <c r="A1" s="39" t="s">
        <v>691</v>
      </c>
      <c r="B1" s="39"/>
      <c r="C1" s="39"/>
      <c r="D1" s="39"/>
      <c r="E1" s="39"/>
      <c r="F1" s="39"/>
      <c r="G1" s="39"/>
      <c r="H1" s="39"/>
      <c r="I1" s="39"/>
      <c r="J1" s="39"/>
    </row>
    <row r="2" spans="1:14" ht="30" customHeight="1" x14ac:dyDescent="0.3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4" ht="30" customHeight="1" x14ac:dyDescent="0.3">
      <c r="A3" s="4" t="s">
        <v>692</v>
      </c>
      <c r="B3" s="4" t="s">
        <v>2</v>
      </c>
      <c r="C3" s="4" t="s">
        <v>3</v>
      </c>
      <c r="D3" s="4" t="s">
        <v>4</v>
      </c>
      <c r="E3" s="4" t="s">
        <v>693</v>
      </c>
      <c r="F3" s="4" t="s">
        <v>694</v>
      </c>
      <c r="G3" s="4" t="s">
        <v>695</v>
      </c>
      <c r="H3" s="4" t="s">
        <v>696</v>
      </c>
      <c r="I3" s="4" t="s">
        <v>697</v>
      </c>
      <c r="J3" s="4" t="s">
        <v>698</v>
      </c>
      <c r="K3" s="1" t="s">
        <v>699</v>
      </c>
      <c r="L3" s="1" t="s">
        <v>700</v>
      </c>
      <c r="M3" s="1" t="s">
        <v>701</v>
      </c>
      <c r="N3" s="1" t="s">
        <v>702</v>
      </c>
    </row>
    <row r="4" spans="1:14" ht="30" customHeight="1" x14ac:dyDescent="0.3">
      <c r="A4" s="8" t="s">
        <v>63</v>
      </c>
      <c r="B4" s="8" t="s">
        <v>59</v>
      </c>
      <c r="C4" s="8" t="s">
        <v>60</v>
      </c>
      <c r="D4" s="8" t="s">
        <v>61</v>
      </c>
      <c r="E4" s="14">
        <f>일위대가!F9</f>
        <v>0</v>
      </c>
      <c r="F4" s="14">
        <f>일위대가!H9</f>
        <v>0</v>
      </c>
      <c r="G4" s="14">
        <f>일위대가!J9</f>
        <v>853528</v>
      </c>
      <c r="H4" s="14">
        <f t="shared" ref="H4:H35" si="0">E4+F4+G4</f>
        <v>853528</v>
      </c>
      <c r="I4" s="8" t="s">
        <v>62</v>
      </c>
      <c r="J4" s="8" t="s">
        <v>712</v>
      </c>
      <c r="K4" s="2" t="s">
        <v>52</v>
      </c>
      <c r="L4" s="2" t="s">
        <v>52</v>
      </c>
      <c r="M4" s="2" t="s">
        <v>712</v>
      </c>
      <c r="N4" s="2" t="s">
        <v>52</v>
      </c>
    </row>
    <row r="5" spans="1:14" ht="30" customHeight="1" x14ac:dyDescent="0.3">
      <c r="A5" s="8" t="s">
        <v>69</v>
      </c>
      <c r="B5" s="8" t="s">
        <v>67</v>
      </c>
      <c r="C5" s="8" t="s">
        <v>60</v>
      </c>
      <c r="D5" s="8" t="s">
        <v>61</v>
      </c>
      <c r="E5" s="14">
        <f>일위대가!F16</f>
        <v>0</v>
      </c>
      <c r="F5" s="14">
        <f>일위대가!H16</f>
        <v>0</v>
      </c>
      <c r="G5" s="14">
        <f>일위대가!J16</f>
        <v>796048</v>
      </c>
      <c r="H5" s="14">
        <f t="shared" si="0"/>
        <v>796048</v>
      </c>
      <c r="I5" s="8" t="s">
        <v>68</v>
      </c>
      <c r="J5" s="8" t="s">
        <v>712</v>
      </c>
      <c r="K5" s="2" t="s">
        <v>52</v>
      </c>
      <c r="L5" s="2" t="s">
        <v>52</v>
      </c>
      <c r="M5" s="2" t="s">
        <v>712</v>
      </c>
      <c r="N5" s="2" t="s">
        <v>52</v>
      </c>
    </row>
    <row r="6" spans="1:14" ht="30" customHeight="1" x14ac:dyDescent="0.3">
      <c r="A6" s="8" t="s">
        <v>79</v>
      </c>
      <c r="B6" s="8" t="s">
        <v>75</v>
      </c>
      <c r="C6" s="8" t="s">
        <v>76</v>
      </c>
      <c r="D6" s="8" t="s">
        <v>77</v>
      </c>
      <c r="E6" s="14">
        <f>일위대가!F29</f>
        <v>24616</v>
      </c>
      <c r="F6" s="14">
        <f>일위대가!H29</f>
        <v>78672</v>
      </c>
      <c r="G6" s="14">
        <f>일위대가!J29</f>
        <v>0</v>
      </c>
      <c r="H6" s="14">
        <f t="shared" si="0"/>
        <v>103288</v>
      </c>
      <c r="I6" s="8" t="s">
        <v>78</v>
      </c>
      <c r="J6" s="8" t="s">
        <v>739</v>
      </c>
      <c r="K6" s="2" t="s">
        <v>52</v>
      </c>
      <c r="L6" s="2" t="s">
        <v>52</v>
      </c>
      <c r="M6" s="2" t="s">
        <v>739</v>
      </c>
      <c r="N6" s="2" t="s">
        <v>52</v>
      </c>
    </row>
    <row r="7" spans="1:14" ht="30" customHeight="1" x14ac:dyDescent="0.3">
      <c r="A7" s="8" t="s">
        <v>85</v>
      </c>
      <c r="B7" s="8" t="s">
        <v>81</v>
      </c>
      <c r="C7" s="8" t="s">
        <v>82</v>
      </c>
      <c r="D7" s="8" t="s">
        <v>83</v>
      </c>
      <c r="E7" s="14">
        <f>일위대가!F33</f>
        <v>0</v>
      </c>
      <c r="F7" s="14">
        <f>일위대가!H33</f>
        <v>4864</v>
      </c>
      <c r="G7" s="14">
        <f>일위대가!J33</f>
        <v>0</v>
      </c>
      <c r="H7" s="14">
        <f t="shared" si="0"/>
        <v>4864</v>
      </c>
      <c r="I7" s="8" t="s">
        <v>84</v>
      </c>
      <c r="J7" s="8" t="s">
        <v>52</v>
      </c>
      <c r="K7" s="2" t="s">
        <v>52</v>
      </c>
      <c r="L7" s="2" t="s">
        <v>52</v>
      </c>
      <c r="M7" s="2" t="s">
        <v>52</v>
      </c>
      <c r="N7" s="2" t="s">
        <v>52</v>
      </c>
    </row>
    <row r="8" spans="1:14" ht="30" customHeight="1" x14ac:dyDescent="0.3">
      <c r="A8" s="8" t="s">
        <v>90</v>
      </c>
      <c r="B8" s="8" t="s">
        <v>87</v>
      </c>
      <c r="C8" s="8" t="s">
        <v>88</v>
      </c>
      <c r="D8" s="8" t="s">
        <v>83</v>
      </c>
      <c r="E8" s="14">
        <f>일위대가!F37</f>
        <v>0</v>
      </c>
      <c r="F8" s="14">
        <f>일위대가!H37</f>
        <v>1089</v>
      </c>
      <c r="G8" s="14">
        <f>일위대가!J37</f>
        <v>0</v>
      </c>
      <c r="H8" s="14">
        <f t="shared" si="0"/>
        <v>1089</v>
      </c>
      <c r="I8" s="8" t="s">
        <v>89</v>
      </c>
      <c r="J8" s="8" t="s">
        <v>792</v>
      </c>
      <c r="K8" s="2" t="s">
        <v>52</v>
      </c>
      <c r="L8" s="2" t="s">
        <v>52</v>
      </c>
      <c r="M8" s="2" t="s">
        <v>792</v>
      </c>
      <c r="N8" s="2" t="s">
        <v>52</v>
      </c>
    </row>
    <row r="9" spans="1:14" ht="30" customHeight="1" x14ac:dyDescent="0.3">
      <c r="A9" s="8" t="s">
        <v>95</v>
      </c>
      <c r="B9" s="8" t="s">
        <v>92</v>
      </c>
      <c r="C9" s="8" t="s">
        <v>93</v>
      </c>
      <c r="D9" s="8" t="s">
        <v>83</v>
      </c>
      <c r="E9" s="14">
        <f>일위대가!F43</f>
        <v>915</v>
      </c>
      <c r="F9" s="14">
        <f>일위대가!H43</f>
        <v>1389</v>
      </c>
      <c r="G9" s="14">
        <f>일위대가!J43</f>
        <v>0</v>
      </c>
      <c r="H9" s="14">
        <f t="shared" si="0"/>
        <v>2304</v>
      </c>
      <c r="I9" s="8" t="s">
        <v>94</v>
      </c>
      <c r="J9" s="8" t="s">
        <v>798</v>
      </c>
      <c r="K9" s="2" t="s">
        <v>52</v>
      </c>
      <c r="L9" s="2" t="s">
        <v>52</v>
      </c>
      <c r="M9" s="2" t="s">
        <v>798</v>
      </c>
      <c r="N9" s="2" t="s">
        <v>52</v>
      </c>
    </row>
    <row r="10" spans="1:14" ht="30" customHeight="1" x14ac:dyDescent="0.3">
      <c r="A10" s="8" t="s">
        <v>102</v>
      </c>
      <c r="B10" s="8" t="s">
        <v>99</v>
      </c>
      <c r="C10" s="8" t="s">
        <v>100</v>
      </c>
      <c r="D10" s="8" t="s">
        <v>83</v>
      </c>
      <c r="E10" s="14">
        <f>일위대가!F48</f>
        <v>7872</v>
      </c>
      <c r="F10" s="14">
        <f>일위대가!H48</f>
        <v>24860</v>
      </c>
      <c r="G10" s="14">
        <f>일위대가!J48</f>
        <v>248</v>
      </c>
      <c r="H10" s="14">
        <f t="shared" si="0"/>
        <v>32980</v>
      </c>
      <c r="I10" s="8" t="s">
        <v>101</v>
      </c>
      <c r="J10" s="8" t="s">
        <v>811</v>
      </c>
      <c r="K10" s="2" t="s">
        <v>52</v>
      </c>
      <c r="L10" s="2" t="s">
        <v>52</v>
      </c>
      <c r="M10" s="2" t="s">
        <v>811</v>
      </c>
      <c r="N10" s="2" t="s">
        <v>52</v>
      </c>
    </row>
    <row r="11" spans="1:14" ht="30" customHeight="1" x14ac:dyDescent="0.3">
      <c r="A11" s="8" t="s">
        <v>107</v>
      </c>
      <c r="B11" s="8" t="s">
        <v>104</v>
      </c>
      <c r="C11" s="8" t="s">
        <v>52</v>
      </c>
      <c r="D11" s="8" t="s">
        <v>105</v>
      </c>
      <c r="E11" s="14">
        <f>일위대가!F55</f>
        <v>0</v>
      </c>
      <c r="F11" s="14">
        <f>일위대가!H55</f>
        <v>293493</v>
      </c>
      <c r="G11" s="14">
        <f>일위대가!J55</f>
        <v>0</v>
      </c>
      <c r="H11" s="14">
        <f t="shared" si="0"/>
        <v>293493</v>
      </c>
      <c r="I11" s="8" t="s">
        <v>106</v>
      </c>
      <c r="J11" s="8" t="s">
        <v>52</v>
      </c>
      <c r="K11" s="2" t="s">
        <v>52</v>
      </c>
      <c r="L11" s="2" t="s">
        <v>52</v>
      </c>
      <c r="M11" s="2" t="s">
        <v>52</v>
      </c>
      <c r="N11" s="2" t="s">
        <v>52</v>
      </c>
    </row>
    <row r="12" spans="1:14" ht="30" customHeight="1" x14ac:dyDescent="0.3">
      <c r="A12" s="8" t="s">
        <v>115</v>
      </c>
      <c r="B12" s="8" t="s">
        <v>111</v>
      </c>
      <c r="C12" s="8" t="s">
        <v>112</v>
      </c>
      <c r="D12" s="8" t="s">
        <v>113</v>
      </c>
      <c r="E12" s="14">
        <f>일위대가!F63</f>
        <v>391400</v>
      </c>
      <c r="F12" s="14">
        <f>일위대가!H63</f>
        <v>784392</v>
      </c>
      <c r="G12" s="14">
        <f>일위대가!J63</f>
        <v>0</v>
      </c>
      <c r="H12" s="14">
        <f t="shared" si="0"/>
        <v>1175792</v>
      </c>
      <c r="I12" s="8" t="s">
        <v>114</v>
      </c>
      <c r="J12" s="8" t="s">
        <v>842</v>
      </c>
      <c r="K12" s="2" t="s">
        <v>52</v>
      </c>
      <c r="L12" s="2" t="s">
        <v>52</v>
      </c>
      <c r="M12" s="2" t="s">
        <v>842</v>
      </c>
      <c r="N12" s="2" t="s">
        <v>52</v>
      </c>
    </row>
    <row r="13" spans="1:14" ht="30" customHeight="1" x14ac:dyDescent="0.3">
      <c r="A13" s="8" t="s">
        <v>120</v>
      </c>
      <c r="B13" s="8" t="s">
        <v>117</v>
      </c>
      <c r="C13" s="8" t="s">
        <v>118</v>
      </c>
      <c r="D13" s="8" t="s">
        <v>83</v>
      </c>
      <c r="E13" s="14">
        <f>일위대가!F69</f>
        <v>91</v>
      </c>
      <c r="F13" s="14">
        <f>일위대가!H69</f>
        <v>3366</v>
      </c>
      <c r="G13" s="14">
        <f>일위대가!J69</f>
        <v>134</v>
      </c>
      <c r="H13" s="14">
        <f t="shared" si="0"/>
        <v>3591</v>
      </c>
      <c r="I13" s="8" t="s">
        <v>119</v>
      </c>
      <c r="J13" s="8" t="s">
        <v>52</v>
      </c>
      <c r="K13" s="2" t="s">
        <v>52</v>
      </c>
      <c r="L13" s="2" t="s">
        <v>52</v>
      </c>
      <c r="M13" s="2" t="s">
        <v>52</v>
      </c>
      <c r="N13" s="2" t="s">
        <v>52</v>
      </c>
    </row>
    <row r="14" spans="1:14" ht="30" customHeight="1" x14ac:dyDescent="0.3">
      <c r="A14" s="8" t="s">
        <v>125</v>
      </c>
      <c r="B14" s="8" t="s">
        <v>122</v>
      </c>
      <c r="C14" s="8" t="s">
        <v>123</v>
      </c>
      <c r="D14" s="8" t="s">
        <v>113</v>
      </c>
      <c r="E14" s="14">
        <f>일위대가!F73</f>
        <v>0</v>
      </c>
      <c r="F14" s="14">
        <f>일위대가!H73</f>
        <v>77833</v>
      </c>
      <c r="G14" s="14">
        <f>일위대가!J73</f>
        <v>0</v>
      </c>
      <c r="H14" s="14">
        <f t="shared" si="0"/>
        <v>77833</v>
      </c>
      <c r="I14" s="8" t="s">
        <v>124</v>
      </c>
      <c r="J14" s="8" t="s">
        <v>52</v>
      </c>
      <c r="K14" s="2" t="s">
        <v>52</v>
      </c>
      <c r="L14" s="2" t="s">
        <v>52</v>
      </c>
      <c r="M14" s="2" t="s">
        <v>52</v>
      </c>
      <c r="N14" s="2" t="s">
        <v>52</v>
      </c>
    </row>
    <row r="15" spans="1:14" ht="30" customHeight="1" x14ac:dyDescent="0.3">
      <c r="A15" s="8" t="s">
        <v>132</v>
      </c>
      <c r="B15" s="8" t="s">
        <v>129</v>
      </c>
      <c r="C15" s="8" t="s">
        <v>130</v>
      </c>
      <c r="D15" s="8" t="s">
        <v>83</v>
      </c>
      <c r="E15" s="14">
        <f>일위대가!F80</f>
        <v>17735</v>
      </c>
      <c r="F15" s="14">
        <f>일위대가!H80</f>
        <v>43281</v>
      </c>
      <c r="G15" s="14">
        <f>일위대가!J80</f>
        <v>863</v>
      </c>
      <c r="H15" s="14">
        <f t="shared" si="0"/>
        <v>61879</v>
      </c>
      <c r="I15" s="8" t="s">
        <v>131</v>
      </c>
      <c r="J15" s="8" t="s">
        <v>52</v>
      </c>
      <c r="K15" s="2" t="s">
        <v>52</v>
      </c>
      <c r="L15" s="2" t="s">
        <v>52</v>
      </c>
      <c r="M15" s="2" t="s">
        <v>52</v>
      </c>
      <c r="N15" s="2" t="s">
        <v>52</v>
      </c>
    </row>
    <row r="16" spans="1:14" ht="30" customHeight="1" x14ac:dyDescent="0.3">
      <c r="A16" s="8" t="s">
        <v>164</v>
      </c>
      <c r="B16" s="8" t="s">
        <v>161</v>
      </c>
      <c r="C16" s="8" t="s">
        <v>162</v>
      </c>
      <c r="D16" s="8" t="s">
        <v>83</v>
      </c>
      <c r="E16" s="14">
        <f>일위대가!F85</f>
        <v>23824</v>
      </c>
      <c r="F16" s="14">
        <f>일위대가!H85</f>
        <v>4700</v>
      </c>
      <c r="G16" s="14">
        <f>일위대가!J85</f>
        <v>0</v>
      </c>
      <c r="H16" s="14">
        <f t="shared" si="0"/>
        <v>28524</v>
      </c>
      <c r="I16" s="8" t="s">
        <v>163</v>
      </c>
      <c r="J16" s="8" t="s">
        <v>52</v>
      </c>
      <c r="K16" s="2" t="s">
        <v>52</v>
      </c>
      <c r="L16" s="2" t="s">
        <v>52</v>
      </c>
      <c r="M16" s="2" t="s">
        <v>52</v>
      </c>
      <c r="N16" s="2" t="s">
        <v>52</v>
      </c>
    </row>
    <row r="17" spans="1:14" ht="30" customHeight="1" x14ac:dyDescent="0.3">
      <c r="A17" s="8" t="s">
        <v>168</v>
      </c>
      <c r="B17" s="8" t="s">
        <v>166</v>
      </c>
      <c r="C17" s="8" t="s">
        <v>162</v>
      </c>
      <c r="D17" s="8" t="s">
        <v>83</v>
      </c>
      <c r="E17" s="14">
        <f>일위대가!F90</f>
        <v>23824</v>
      </c>
      <c r="F17" s="14">
        <f>일위대가!H90</f>
        <v>4700</v>
      </c>
      <c r="G17" s="14">
        <f>일위대가!J90</f>
        <v>0</v>
      </c>
      <c r="H17" s="14">
        <f t="shared" si="0"/>
        <v>28524</v>
      </c>
      <c r="I17" s="8" t="s">
        <v>167</v>
      </c>
      <c r="J17" s="8" t="s">
        <v>52</v>
      </c>
      <c r="K17" s="2" t="s">
        <v>52</v>
      </c>
      <c r="L17" s="2" t="s">
        <v>52</v>
      </c>
      <c r="M17" s="2" t="s">
        <v>52</v>
      </c>
      <c r="N17" s="2" t="s">
        <v>52</v>
      </c>
    </row>
    <row r="18" spans="1:14" ht="30" customHeight="1" x14ac:dyDescent="0.3">
      <c r="A18" s="8" t="s">
        <v>173</v>
      </c>
      <c r="B18" s="8" t="s">
        <v>170</v>
      </c>
      <c r="C18" s="8" t="s">
        <v>171</v>
      </c>
      <c r="D18" s="8" t="s">
        <v>83</v>
      </c>
      <c r="E18" s="14">
        <f>일위대가!F95</f>
        <v>9916</v>
      </c>
      <c r="F18" s="14">
        <f>일위대가!H95</f>
        <v>11725</v>
      </c>
      <c r="G18" s="14">
        <f>일위대가!J95</f>
        <v>351</v>
      </c>
      <c r="H18" s="14">
        <f t="shared" si="0"/>
        <v>21992</v>
      </c>
      <c r="I18" s="8" t="s">
        <v>172</v>
      </c>
      <c r="J18" s="8" t="s">
        <v>52</v>
      </c>
      <c r="K18" s="2" t="s">
        <v>52</v>
      </c>
      <c r="L18" s="2" t="s">
        <v>52</v>
      </c>
      <c r="M18" s="2" t="s">
        <v>52</v>
      </c>
      <c r="N18" s="2" t="s">
        <v>52</v>
      </c>
    </row>
    <row r="19" spans="1:14" ht="30" customHeight="1" x14ac:dyDescent="0.3">
      <c r="A19" s="8" t="s">
        <v>178</v>
      </c>
      <c r="B19" s="8" t="s">
        <v>175</v>
      </c>
      <c r="C19" s="8" t="s">
        <v>176</v>
      </c>
      <c r="D19" s="8" t="s">
        <v>83</v>
      </c>
      <c r="E19" s="14">
        <f>일위대가!F100</f>
        <v>6481</v>
      </c>
      <c r="F19" s="14">
        <f>일위대가!H100</f>
        <v>11725</v>
      </c>
      <c r="G19" s="14">
        <f>일위대가!J100</f>
        <v>351</v>
      </c>
      <c r="H19" s="14">
        <f t="shared" si="0"/>
        <v>18557</v>
      </c>
      <c r="I19" s="8" t="s">
        <v>177</v>
      </c>
      <c r="J19" s="8" t="s">
        <v>52</v>
      </c>
      <c r="K19" s="2" t="s">
        <v>52</v>
      </c>
      <c r="L19" s="2" t="s">
        <v>52</v>
      </c>
      <c r="M19" s="2" t="s">
        <v>52</v>
      </c>
      <c r="N19" s="2" t="s">
        <v>52</v>
      </c>
    </row>
    <row r="20" spans="1:14" ht="30" customHeight="1" x14ac:dyDescent="0.3">
      <c r="A20" s="8" t="s">
        <v>183</v>
      </c>
      <c r="B20" s="8" t="s">
        <v>180</v>
      </c>
      <c r="C20" s="8" t="s">
        <v>181</v>
      </c>
      <c r="D20" s="8" t="s">
        <v>83</v>
      </c>
      <c r="E20" s="14">
        <f>일위대가!F105</f>
        <v>7007</v>
      </c>
      <c r="F20" s="14">
        <f>일위대가!H105</f>
        <v>18090</v>
      </c>
      <c r="G20" s="14">
        <f>일위대가!J105</f>
        <v>180</v>
      </c>
      <c r="H20" s="14">
        <f t="shared" si="0"/>
        <v>25277</v>
      </c>
      <c r="I20" s="8" t="s">
        <v>182</v>
      </c>
      <c r="J20" s="8" t="s">
        <v>52</v>
      </c>
      <c r="K20" s="2" t="s">
        <v>52</v>
      </c>
      <c r="L20" s="2" t="s">
        <v>52</v>
      </c>
      <c r="M20" s="2" t="s">
        <v>52</v>
      </c>
      <c r="N20" s="2" t="s">
        <v>52</v>
      </c>
    </row>
    <row r="21" spans="1:14" ht="30" customHeight="1" x14ac:dyDescent="0.3">
      <c r="A21" s="8" t="s">
        <v>187</v>
      </c>
      <c r="B21" s="8" t="s">
        <v>180</v>
      </c>
      <c r="C21" s="8" t="s">
        <v>185</v>
      </c>
      <c r="D21" s="8" t="s">
        <v>83</v>
      </c>
      <c r="E21" s="14">
        <f>일위대가!F110</f>
        <v>7007</v>
      </c>
      <c r="F21" s="14">
        <f>일위대가!H110</f>
        <v>23517</v>
      </c>
      <c r="G21" s="14">
        <f>일위대가!J110</f>
        <v>180</v>
      </c>
      <c r="H21" s="14">
        <f t="shared" si="0"/>
        <v>30704</v>
      </c>
      <c r="I21" s="8" t="s">
        <v>186</v>
      </c>
      <c r="J21" s="8" t="s">
        <v>52</v>
      </c>
      <c r="K21" s="2" t="s">
        <v>52</v>
      </c>
      <c r="L21" s="2" t="s">
        <v>52</v>
      </c>
      <c r="M21" s="2" t="s">
        <v>52</v>
      </c>
      <c r="N21" s="2" t="s">
        <v>52</v>
      </c>
    </row>
    <row r="22" spans="1:14" ht="30" customHeight="1" x14ac:dyDescent="0.3">
      <c r="A22" s="8" t="s">
        <v>192</v>
      </c>
      <c r="B22" s="8" t="s">
        <v>189</v>
      </c>
      <c r="C22" s="8" t="s">
        <v>190</v>
      </c>
      <c r="D22" s="8" t="s">
        <v>83</v>
      </c>
      <c r="E22" s="14">
        <f>일위대가!F115</f>
        <v>15054</v>
      </c>
      <c r="F22" s="14">
        <f>일위대가!H115</f>
        <v>13907</v>
      </c>
      <c r="G22" s="14">
        <f>일위대가!J115</f>
        <v>278</v>
      </c>
      <c r="H22" s="14">
        <f t="shared" si="0"/>
        <v>29239</v>
      </c>
      <c r="I22" s="8" t="s">
        <v>191</v>
      </c>
      <c r="J22" s="8" t="s">
        <v>52</v>
      </c>
      <c r="K22" s="2" t="s">
        <v>52</v>
      </c>
      <c r="L22" s="2" t="s">
        <v>52</v>
      </c>
      <c r="M22" s="2" t="s">
        <v>52</v>
      </c>
      <c r="N22" s="2" t="s">
        <v>52</v>
      </c>
    </row>
    <row r="23" spans="1:14" ht="30" customHeight="1" x14ac:dyDescent="0.3">
      <c r="A23" s="8" t="s">
        <v>197</v>
      </c>
      <c r="B23" s="8" t="s">
        <v>194</v>
      </c>
      <c r="C23" s="8" t="s">
        <v>195</v>
      </c>
      <c r="D23" s="8" t="s">
        <v>83</v>
      </c>
      <c r="E23" s="14">
        <f>일위대가!F131</f>
        <v>36258</v>
      </c>
      <c r="F23" s="14">
        <f>일위대가!H131</f>
        <v>30598</v>
      </c>
      <c r="G23" s="14">
        <f>일위대가!J131</f>
        <v>0</v>
      </c>
      <c r="H23" s="14">
        <f t="shared" si="0"/>
        <v>66856</v>
      </c>
      <c r="I23" s="8" t="s">
        <v>196</v>
      </c>
      <c r="J23" s="8" t="s">
        <v>52</v>
      </c>
      <c r="K23" s="2" t="s">
        <v>52</v>
      </c>
      <c r="L23" s="2" t="s">
        <v>52</v>
      </c>
      <c r="M23" s="2" t="s">
        <v>52</v>
      </c>
      <c r="N23" s="2" t="s">
        <v>52</v>
      </c>
    </row>
    <row r="24" spans="1:14" ht="30" customHeight="1" x14ac:dyDescent="0.3">
      <c r="A24" s="8" t="s">
        <v>201</v>
      </c>
      <c r="B24" s="8" t="s">
        <v>199</v>
      </c>
      <c r="C24" s="8" t="s">
        <v>195</v>
      </c>
      <c r="D24" s="8" t="s">
        <v>83</v>
      </c>
      <c r="E24" s="14">
        <f>일위대가!F148</f>
        <v>43581</v>
      </c>
      <c r="F24" s="14">
        <f>일위대가!H148</f>
        <v>30598</v>
      </c>
      <c r="G24" s="14">
        <f>일위대가!J148</f>
        <v>0</v>
      </c>
      <c r="H24" s="14">
        <f t="shared" si="0"/>
        <v>74179</v>
      </c>
      <c r="I24" s="8" t="s">
        <v>200</v>
      </c>
      <c r="J24" s="8" t="s">
        <v>52</v>
      </c>
      <c r="K24" s="2" t="s">
        <v>52</v>
      </c>
      <c r="L24" s="2" t="s">
        <v>52</v>
      </c>
      <c r="M24" s="2" t="s">
        <v>52</v>
      </c>
      <c r="N24" s="2" t="s">
        <v>52</v>
      </c>
    </row>
    <row r="25" spans="1:14" ht="30" customHeight="1" x14ac:dyDescent="0.3">
      <c r="A25" s="8" t="s">
        <v>205</v>
      </c>
      <c r="B25" s="8" t="s">
        <v>199</v>
      </c>
      <c r="C25" s="8" t="s">
        <v>203</v>
      </c>
      <c r="D25" s="8" t="s">
        <v>83</v>
      </c>
      <c r="E25" s="14">
        <f>일위대가!F166</f>
        <v>47158</v>
      </c>
      <c r="F25" s="14">
        <f>일위대가!H166</f>
        <v>30598</v>
      </c>
      <c r="G25" s="14">
        <f>일위대가!J166</f>
        <v>0</v>
      </c>
      <c r="H25" s="14">
        <f t="shared" si="0"/>
        <v>77756</v>
      </c>
      <c r="I25" s="8" t="s">
        <v>204</v>
      </c>
      <c r="J25" s="8" t="s">
        <v>52</v>
      </c>
      <c r="K25" s="2" t="s">
        <v>52</v>
      </c>
      <c r="L25" s="2" t="s">
        <v>52</v>
      </c>
      <c r="M25" s="2" t="s">
        <v>52</v>
      </c>
      <c r="N25" s="2" t="s">
        <v>52</v>
      </c>
    </row>
    <row r="26" spans="1:14" ht="30" customHeight="1" x14ac:dyDescent="0.3">
      <c r="A26" s="8" t="s">
        <v>209</v>
      </c>
      <c r="B26" s="8" t="s">
        <v>194</v>
      </c>
      <c r="C26" s="8" t="s">
        <v>207</v>
      </c>
      <c r="D26" s="8" t="s">
        <v>83</v>
      </c>
      <c r="E26" s="14">
        <f>일위대가!F180</f>
        <v>31757</v>
      </c>
      <c r="F26" s="14">
        <f>일위대가!H180</f>
        <v>24061</v>
      </c>
      <c r="G26" s="14">
        <f>일위대가!J180</f>
        <v>0</v>
      </c>
      <c r="H26" s="14">
        <f t="shared" si="0"/>
        <v>55818</v>
      </c>
      <c r="I26" s="8" t="s">
        <v>208</v>
      </c>
      <c r="J26" s="8" t="s">
        <v>52</v>
      </c>
      <c r="K26" s="2" t="s">
        <v>52</v>
      </c>
      <c r="L26" s="2" t="s">
        <v>52</v>
      </c>
      <c r="M26" s="2" t="s">
        <v>52</v>
      </c>
      <c r="N26" s="2" t="s">
        <v>52</v>
      </c>
    </row>
    <row r="27" spans="1:14" ht="30" customHeight="1" x14ac:dyDescent="0.3">
      <c r="A27" s="8" t="s">
        <v>213</v>
      </c>
      <c r="B27" s="8" t="s">
        <v>194</v>
      </c>
      <c r="C27" s="8" t="s">
        <v>211</v>
      </c>
      <c r="D27" s="8" t="s">
        <v>83</v>
      </c>
      <c r="E27" s="14">
        <f>일위대가!F194</f>
        <v>24264</v>
      </c>
      <c r="F27" s="14">
        <f>일위대가!H194</f>
        <v>17860</v>
      </c>
      <c r="G27" s="14">
        <f>일위대가!J194</f>
        <v>0</v>
      </c>
      <c r="H27" s="14">
        <f t="shared" si="0"/>
        <v>42124</v>
      </c>
      <c r="I27" s="8" t="s">
        <v>212</v>
      </c>
      <c r="J27" s="8" t="s">
        <v>52</v>
      </c>
      <c r="K27" s="2" t="s">
        <v>52</v>
      </c>
      <c r="L27" s="2" t="s">
        <v>52</v>
      </c>
      <c r="M27" s="2" t="s">
        <v>52</v>
      </c>
      <c r="N27" s="2" t="s">
        <v>52</v>
      </c>
    </row>
    <row r="28" spans="1:14" ht="30" customHeight="1" x14ac:dyDescent="0.3">
      <c r="A28" s="8" t="s">
        <v>217</v>
      </c>
      <c r="B28" s="8" t="s">
        <v>194</v>
      </c>
      <c r="C28" s="8" t="s">
        <v>215</v>
      </c>
      <c r="D28" s="8" t="s">
        <v>83</v>
      </c>
      <c r="E28" s="14">
        <f>일위대가!F210</f>
        <v>147757</v>
      </c>
      <c r="F28" s="14">
        <f>일위대가!H210</f>
        <v>24397</v>
      </c>
      <c r="G28" s="14">
        <f>일위대가!J210</f>
        <v>0</v>
      </c>
      <c r="H28" s="14">
        <f t="shared" si="0"/>
        <v>172154</v>
      </c>
      <c r="I28" s="8" t="s">
        <v>216</v>
      </c>
      <c r="J28" s="8" t="s">
        <v>52</v>
      </c>
      <c r="K28" s="2" t="s">
        <v>52</v>
      </c>
      <c r="L28" s="2" t="s">
        <v>52</v>
      </c>
      <c r="M28" s="2" t="s">
        <v>52</v>
      </c>
      <c r="N28" s="2" t="s">
        <v>52</v>
      </c>
    </row>
    <row r="29" spans="1:14" ht="30" customHeight="1" x14ac:dyDescent="0.3">
      <c r="A29" s="8" t="s">
        <v>222</v>
      </c>
      <c r="B29" s="8" t="s">
        <v>219</v>
      </c>
      <c r="C29" s="8" t="s">
        <v>220</v>
      </c>
      <c r="D29" s="8" t="s">
        <v>83</v>
      </c>
      <c r="E29" s="14">
        <f>일위대가!F224</f>
        <v>13338</v>
      </c>
      <c r="F29" s="14">
        <f>일위대가!H224</f>
        <v>20345</v>
      </c>
      <c r="G29" s="14">
        <f>일위대가!J224</f>
        <v>152</v>
      </c>
      <c r="H29" s="14">
        <f t="shared" si="0"/>
        <v>33835</v>
      </c>
      <c r="I29" s="8" t="s">
        <v>221</v>
      </c>
      <c r="J29" s="8" t="s">
        <v>52</v>
      </c>
      <c r="K29" s="2" t="s">
        <v>52</v>
      </c>
      <c r="L29" s="2" t="s">
        <v>52</v>
      </c>
      <c r="M29" s="2" t="s">
        <v>52</v>
      </c>
      <c r="N29" s="2" t="s">
        <v>52</v>
      </c>
    </row>
    <row r="30" spans="1:14" ht="30" customHeight="1" x14ac:dyDescent="0.3">
      <c r="A30" s="8" t="s">
        <v>225</v>
      </c>
      <c r="B30" s="8" t="s">
        <v>219</v>
      </c>
      <c r="C30" s="8" t="s">
        <v>211</v>
      </c>
      <c r="D30" s="8" t="s">
        <v>83</v>
      </c>
      <c r="E30" s="14">
        <f>일위대가!F236</f>
        <v>10637</v>
      </c>
      <c r="F30" s="14">
        <f>일위대가!H236</f>
        <v>13808</v>
      </c>
      <c r="G30" s="14">
        <f>일위대가!J236</f>
        <v>152</v>
      </c>
      <c r="H30" s="14">
        <f t="shared" si="0"/>
        <v>24597</v>
      </c>
      <c r="I30" s="8" t="s">
        <v>224</v>
      </c>
      <c r="J30" s="8" t="s">
        <v>52</v>
      </c>
      <c r="K30" s="2" t="s">
        <v>52</v>
      </c>
      <c r="L30" s="2" t="s">
        <v>52</v>
      </c>
      <c r="M30" s="2" t="s">
        <v>52</v>
      </c>
      <c r="N30" s="2" t="s">
        <v>52</v>
      </c>
    </row>
    <row r="31" spans="1:14" ht="30" customHeight="1" x14ac:dyDescent="0.3">
      <c r="A31" s="8" t="s">
        <v>229</v>
      </c>
      <c r="B31" s="8" t="s">
        <v>227</v>
      </c>
      <c r="C31" s="8" t="s">
        <v>211</v>
      </c>
      <c r="D31" s="8" t="s">
        <v>83</v>
      </c>
      <c r="E31" s="14">
        <f>일위대가!F248</f>
        <v>12038</v>
      </c>
      <c r="F31" s="14">
        <f>일위대가!H248</f>
        <v>21415</v>
      </c>
      <c r="G31" s="14">
        <f>일위대가!J248</f>
        <v>304</v>
      </c>
      <c r="H31" s="14">
        <f t="shared" si="0"/>
        <v>33757</v>
      </c>
      <c r="I31" s="8" t="s">
        <v>228</v>
      </c>
      <c r="J31" s="8" t="s">
        <v>52</v>
      </c>
      <c r="K31" s="2" t="s">
        <v>52</v>
      </c>
      <c r="L31" s="2" t="s">
        <v>52</v>
      </c>
      <c r="M31" s="2" t="s">
        <v>52</v>
      </c>
      <c r="N31" s="2" t="s">
        <v>52</v>
      </c>
    </row>
    <row r="32" spans="1:14" ht="30" customHeight="1" x14ac:dyDescent="0.3">
      <c r="A32" s="8" t="s">
        <v>234</v>
      </c>
      <c r="B32" s="8" t="s">
        <v>231</v>
      </c>
      <c r="C32" s="8" t="s">
        <v>232</v>
      </c>
      <c r="D32" s="8" t="s">
        <v>83</v>
      </c>
      <c r="E32" s="14">
        <f>일위대가!F253</f>
        <v>166744</v>
      </c>
      <c r="F32" s="14">
        <f>일위대가!H253</f>
        <v>29121</v>
      </c>
      <c r="G32" s="14">
        <f>일위대가!J253</f>
        <v>582</v>
      </c>
      <c r="H32" s="14">
        <f t="shared" si="0"/>
        <v>196447</v>
      </c>
      <c r="I32" s="8" t="s">
        <v>233</v>
      </c>
      <c r="J32" s="8" t="s">
        <v>52</v>
      </c>
      <c r="K32" s="2" t="s">
        <v>52</v>
      </c>
      <c r="L32" s="2" t="s">
        <v>52</v>
      </c>
      <c r="M32" s="2" t="s">
        <v>52</v>
      </c>
      <c r="N32" s="2" t="s">
        <v>52</v>
      </c>
    </row>
    <row r="33" spans="1:14" ht="30" customHeight="1" x14ac:dyDescent="0.3">
      <c r="A33" s="8" t="s">
        <v>239</v>
      </c>
      <c r="B33" s="8" t="s">
        <v>236</v>
      </c>
      <c r="C33" s="8" t="s">
        <v>237</v>
      </c>
      <c r="D33" s="8" t="s">
        <v>83</v>
      </c>
      <c r="E33" s="14">
        <f>일위대가!F260</f>
        <v>131459</v>
      </c>
      <c r="F33" s="14">
        <f>일위대가!H260</f>
        <v>13610</v>
      </c>
      <c r="G33" s="14">
        <f>일위대가!J260</f>
        <v>136</v>
      </c>
      <c r="H33" s="14">
        <f t="shared" si="0"/>
        <v>145205</v>
      </c>
      <c r="I33" s="8" t="s">
        <v>238</v>
      </c>
      <c r="J33" s="8" t="s">
        <v>52</v>
      </c>
      <c r="K33" s="2" t="s">
        <v>52</v>
      </c>
      <c r="L33" s="2" t="s">
        <v>52</v>
      </c>
      <c r="M33" s="2" t="s">
        <v>52</v>
      </c>
      <c r="N33" s="2" t="s">
        <v>52</v>
      </c>
    </row>
    <row r="34" spans="1:14" ht="30" customHeight="1" x14ac:dyDescent="0.3">
      <c r="A34" s="8" t="s">
        <v>247</v>
      </c>
      <c r="B34" s="8" t="s">
        <v>244</v>
      </c>
      <c r="C34" s="8" t="s">
        <v>245</v>
      </c>
      <c r="D34" s="8" t="s">
        <v>153</v>
      </c>
      <c r="E34" s="14">
        <f>일위대가!F265</f>
        <v>565</v>
      </c>
      <c r="F34" s="14">
        <f>일위대가!H265</f>
        <v>4542</v>
      </c>
      <c r="G34" s="14">
        <f>일위대가!J265</f>
        <v>0</v>
      </c>
      <c r="H34" s="14">
        <f t="shared" si="0"/>
        <v>5107</v>
      </c>
      <c r="I34" s="8" t="s">
        <v>246</v>
      </c>
      <c r="J34" s="8" t="s">
        <v>1163</v>
      </c>
      <c r="K34" s="2" t="s">
        <v>52</v>
      </c>
      <c r="L34" s="2" t="s">
        <v>52</v>
      </c>
      <c r="M34" s="2" t="s">
        <v>1163</v>
      </c>
      <c r="N34" s="2" t="s">
        <v>52</v>
      </c>
    </row>
    <row r="35" spans="1:14" ht="30" customHeight="1" x14ac:dyDescent="0.3">
      <c r="A35" s="8" t="s">
        <v>254</v>
      </c>
      <c r="B35" s="8" t="s">
        <v>251</v>
      </c>
      <c r="C35" s="8" t="s">
        <v>252</v>
      </c>
      <c r="D35" s="8" t="s">
        <v>153</v>
      </c>
      <c r="E35" s="14">
        <f>일위대가!F272</f>
        <v>2771</v>
      </c>
      <c r="F35" s="14">
        <f>일위대가!H272</f>
        <v>4370</v>
      </c>
      <c r="G35" s="14">
        <f>일위대가!J272</f>
        <v>140</v>
      </c>
      <c r="H35" s="14">
        <f t="shared" si="0"/>
        <v>7281</v>
      </c>
      <c r="I35" s="8" t="s">
        <v>253</v>
      </c>
      <c r="J35" s="8" t="s">
        <v>52</v>
      </c>
      <c r="K35" s="2" t="s">
        <v>52</v>
      </c>
      <c r="L35" s="2" t="s">
        <v>52</v>
      </c>
      <c r="M35" s="2" t="s">
        <v>52</v>
      </c>
      <c r="N35" s="2" t="s">
        <v>52</v>
      </c>
    </row>
    <row r="36" spans="1:14" ht="30" customHeight="1" x14ac:dyDescent="0.3">
      <c r="A36" s="8" t="s">
        <v>259</v>
      </c>
      <c r="B36" s="8" t="s">
        <v>256</v>
      </c>
      <c r="C36" s="8" t="s">
        <v>257</v>
      </c>
      <c r="D36" s="8" t="s">
        <v>83</v>
      </c>
      <c r="E36" s="14">
        <f>일위대가!F278</f>
        <v>2411</v>
      </c>
      <c r="F36" s="14">
        <f>일위대가!H278</f>
        <v>1007</v>
      </c>
      <c r="G36" s="14">
        <f>일위대가!J278</f>
        <v>0</v>
      </c>
      <c r="H36" s="14">
        <f t="shared" ref="H36:H67" si="1">E36+F36+G36</f>
        <v>3418</v>
      </c>
      <c r="I36" s="8" t="s">
        <v>258</v>
      </c>
      <c r="J36" s="8" t="s">
        <v>1195</v>
      </c>
      <c r="K36" s="2" t="s">
        <v>52</v>
      </c>
      <c r="L36" s="2" t="s">
        <v>52</v>
      </c>
      <c r="M36" s="2" t="s">
        <v>1195</v>
      </c>
      <c r="N36" s="2" t="s">
        <v>52</v>
      </c>
    </row>
    <row r="37" spans="1:14" ht="30" customHeight="1" x14ac:dyDescent="0.3">
      <c r="A37" s="8" t="s">
        <v>264</v>
      </c>
      <c r="B37" s="8" t="s">
        <v>261</v>
      </c>
      <c r="C37" s="8" t="s">
        <v>262</v>
      </c>
      <c r="D37" s="8" t="s">
        <v>83</v>
      </c>
      <c r="E37" s="14">
        <f>일위대가!F292</f>
        <v>6118</v>
      </c>
      <c r="F37" s="14">
        <f>일위대가!H292</f>
        <v>9444</v>
      </c>
      <c r="G37" s="14">
        <f>일위대가!J292</f>
        <v>566</v>
      </c>
      <c r="H37" s="14">
        <f t="shared" si="1"/>
        <v>16128</v>
      </c>
      <c r="I37" s="8" t="s">
        <v>263</v>
      </c>
      <c r="J37" s="8" t="s">
        <v>52</v>
      </c>
      <c r="K37" s="2" t="s">
        <v>52</v>
      </c>
      <c r="L37" s="2" t="s">
        <v>52</v>
      </c>
      <c r="M37" s="2" t="s">
        <v>52</v>
      </c>
      <c r="N37" s="2" t="s">
        <v>52</v>
      </c>
    </row>
    <row r="38" spans="1:14" ht="30" customHeight="1" x14ac:dyDescent="0.3">
      <c r="A38" s="8" t="s">
        <v>268</v>
      </c>
      <c r="B38" s="8" t="s">
        <v>261</v>
      </c>
      <c r="C38" s="8" t="s">
        <v>266</v>
      </c>
      <c r="D38" s="8" t="s">
        <v>83</v>
      </c>
      <c r="E38" s="14">
        <f>일위대가!F307</f>
        <v>12298</v>
      </c>
      <c r="F38" s="14">
        <f>일위대가!H307</f>
        <v>9444</v>
      </c>
      <c r="G38" s="14">
        <f>일위대가!J307</f>
        <v>566</v>
      </c>
      <c r="H38" s="14">
        <f t="shared" si="1"/>
        <v>22308</v>
      </c>
      <c r="I38" s="8" t="s">
        <v>267</v>
      </c>
      <c r="J38" s="8" t="s">
        <v>52</v>
      </c>
      <c r="K38" s="2" t="s">
        <v>52</v>
      </c>
      <c r="L38" s="2" t="s">
        <v>52</v>
      </c>
      <c r="M38" s="2" t="s">
        <v>52</v>
      </c>
      <c r="N38" s="2" t="s">
        <v>52</v>
      </c>
    </row>
    <row r="39" spans="1:14" ht="30" customHeight="1" x14ac:dyDescent="0.3">
      <c r="A39" s="8" t="s">
        <v>273</v>
      </c>
      <c r="B39" s="8" t="s">
        <v>270</v>
      </c>
      <c r="C39" s="8" t="s">
        <v>271</v>
      </c>
      <c r="D39" s="8" t="s">
        <v>61</v>
      </c>
      <c r="E39" s="14">
        <f>일위대가!F315</f>
        <v>11330</v>
      </c>
      <c r="F39" s="14">
        <f>일위대가!H315</f>
        <v>71588</v>
      </c>
      <c r="G39" s="14">
        <f>일위대가!J315</f>
        <v>2147</v>
      </c>
      <c r="H39" s="14">
        <f t="shared" si="1"/>
        <v>85065</v>
      </c>
      <c r="I39" s="8" t="s">
        <v>272</v>
      </c>
      <c r="J39" s="8" t="s">
        <v>1279</v>
      </c>
      <c r="K39" s="2" t="s">
        <v>52</v>
      </c>
      <c r="L39" s="2" t="s">
        <v>52</v>
      </c>
      <c r="M39" s="2" t="s">
        <v>1279</v>
      </c>
      <c r="N39" s="2" t="s">
        <v>52</v>
      </c>
    </row>
    <row r="40" spans="1:14" ht="30" customHeight="1" x14ac:dyDescent="0.3">
      <c r="A40" s="8" t="s">
        <v>278</v>
      </c>
      <c r="B40" s="8" t="s">
        <v>275</v>
      </c>
      <c r="C40" s="8" t="s">
        <v>276</v>
      </c>
      <c r="D40" s="8" t="s">
        <v>153</v>
      </c>
      <c r="E40" s="14">
        <f>일위대가!F325</f>
        <v>5182</v>
      </c>
      <c r="F40" s="14">
        <f>일위대가!H325</f>
        <v>20314</v>
      </c>
      <c r="G40" s="14">
        <f>일위대가!J325</f>
        <v>653</v>
      </c>
      <c r="H40" s="14">
        <f t="shared" si="1"/>
        <v>26149</v>
      </c>
      <c r="I40" s="8" t="s">
        <v>277</v>
      </c>
      <c r="J40" s="8" t="s">
        <v>52</v>
      </c>
      <c r="K40" s="2" t="s">
        <v>52</v>
      </c>
      <c r="L40" s="2" t="s">
        <v>52</v>
      </c>
      <c r="M40" s="2" t="s">
        <v>52</v>
      </c>
      <c r="N40" s="2" t="s">
        <v>52</v>
      </c>
    </row>
    <row r="41" spans="1:14" ht="30" customHeight="1" x14ac:dyDescent="0.3">
      <c r="A41" s="8" t="s">
        <v>283</v>
      </c>
      <c r="B41" s="8" t="s">
        <v>280</v>
      </c>
      <c r="C41" s="8" t="s">
        <v>281</v>
      </c>
      <c r="D41" s="8" t="s">
        <v>153</v>
      </c>
      <c r="E41" s="14">
        <f>일위대가!F335</f>
        <v>7304</v>
      </c>
      <c r="F41" s="14">
        <f>일위대가!H335</f>
        <v>26594</v>
      </c>
      <c r="G41" s="14">
        <f>일위대가!J335</f>
        <v>855</v>
      </c>
      <c r="H41" s="14">
        <f t="shared" si="1"/>
        <v>34753</v>
      </c>
      <c r="I41" s="8" t="s">
        <v>282</v>
      </c>
      <c r="J41" s="8" t="s">
        <v>52</v>
      </c>
      <c r="K41" s="2" t="s">
        <v>52</v>
      </c>
      <c r="L41" s="2" t="s">
        <v>52</v>
      </c>
      <c r="M41" s="2" t="s">
        <v>52</v>
      </c>
      <c r="N41" s="2" t="s">
        <v>52</v>
      </c>
    </row>
    <row r="42" spans="1:14" ht="30" customHeight="1" x14ac:dyDescent="0.3">
      <c r="A42" s="8" t="s">
        <v>287</v>
      </c>
      <c r="B42" s="8" t="s">
        <v>275</v>
      </c>
      <c r="C42" s="8" t="s">
        <v>285</v>
      </c>
      <c r="D42" s="8" t="s">
        <v>153</v>
      </c>
      <c r="E42" s="14">
        <f>일위대가!F345</f>
        <v>5182</v>
      </c>
      <c r="F42" s="14">
        <f>일위대가!H345</f>
        <v>20314</v>
      </c>
      <c r="G42" s="14">
        <f>일위대가!J345</f>
        <v>653</v>
      </c>
      <c r="H42" s="14">
        <f t="shared" si="1"/>
        <v>26149</v>
      </c>
      <c r="I42" s="8" t="s">
        <v>286</v>
      </c>
      <c r="J42" s="8" t="s">
        <v>52</v>
      </c>
      <c r="K42" s="2" t="s">
        <v>52</v>
      </c>
      <c r="L42" s="2" t="s">
        <v>52</v>
      </c>
      <c r="M42" s="2" t="s">
        <v>52</v>
      </c>
      <c r="N42" s="2" t="s">
        <v>52</v>
      </c>
    </row>
    <row r="43" spans="1:14" ht="30" customHeight="1" x14ac:dyDescent="0.3">
      <c r="A43" s="8" t="s">
        <v>292</v>
      </c>
      <c r="B43" s="8" t="s">
        <v>289</v>
      </c>
      <c r="C43" s="8" t="s">
        <v>290</v>
      </c>
      <c r="D43" s="8" t="s">
        <v>83</v>
      </c>
      <c r="E43" s="14">
        <f>일위대가!F351</f>
        <v>48764</v>
      </c>
      <c r="F43" s="14">
        <f>일위대가!H351</f>
        <v>94636</v>
      </c>
      <c r="G43" s="14">
        <f>일위대가!J351</f>
        <v>3045</v>
      </c>
      <c r="H43" s="14">
        <f t="shared" si="1"/>
        <v>146445</v>
      </c>
      <c r="I43" s="8" t="s">
        <v>291</v>
      </c>
      <c r="J43" s="8" t="s">
        <v>52</v>
      </c>
      <c r="K43" s="2" t="s">
        <v>52</v>
      </c>
      <c r="L43" s="2" t="s">
        <v>52</v>
      </c>
      <c r="M43" s="2" t="s">
        <v>52</v>
      </c>
      <c r="N43" s="2" t="s">
        <v>52</v>
      </c>
    </row>
    <row r="44" spans="1:14" ht="30" customHeight="1" x14ac:dyDescent="0.3">
      <c r="A44" s="8" t="s">
        <v>297</v>
      </c>
      <c r="B44" s="8" t="s">
        <v>294</v>
      </c>
      <c r="C44" s="8" t="s">
        <v>295</v>
      </c>
      <c r="D44" s="8" t="s">
        <v>83</v>
      </c>
      <c r="E44" s="14">
        <f>일위대가!F356</f>
        <v>8256</v>
      </c>
      <c r="F44" s="14">
        <f>일위대가!H356</f>
        <v>73130</v>
      </c>
      <c r="G44" s="14">
        <f>일위대가!J356</f>
        <v>2279</v>
      </c>
      <c r="H44" s="14">
        <f t="shared" si="1"/>
        <v>83665</v>
      </c>
      <c r="I44" s="8" t="s">
        <v>296</v>
      </c>
      <c r="J44" s="8" t="s">
        <v>52</v>
      </c>
      <c r="K44" s="2" t="s">
        <v>52</v>
      </c>
      <c r="L44" s="2" t="s">
        <v>52</v>
      </c>
      <c r="M44" s="2" t="s">
        <v>52</v>
      </c>
      <c r="N44" s="2" t="s">
        <v>52</v>
      </c>
    </row>
    <row r="45" spans="1:14" ht="30" customHeight="1" x14ac:dyDescent="0.3">
      <c r="A45" s="8" t="s">
        <v>302</v>
      </c>
      <c r="B45" s="8" t="s">
        <v>299</v>
      </c>
      <c r="C45" s="8" t="s">
        <v>300</v>
      </c>
      <c r="D45" s="8" t="s">
        <v>153</v>
      </c>
      <c r="E45" s="14">
        <f>일위대가!F362</f>
        <v>7001</v>
      </c>
      <c r="F45" s="14">
        <f>일위대가!H362</f>
        <v>57919</v>
      </c>
      <c r="G45" s="14">
        <f>일위대가!J362</f>
        <v>1514</v>
      </c>
      <c r="H45" s="14">
        <f t="shared" si="1"/>
        <v>66434</v>
      </c>
      <c r="I45" s="8" t="s">
        <v>301</v>
      </c>
      <c r="J45" s="8" t="s">
        <v>52</v>
      </c>
      <c r="K45" s="2" t="s">
        <v>52</v>
      </c>
      <c r="L45" s="2" t="s">
        <v>52</v>
      </c>
      <c r="M45" s="2" t="s">
        <v>52</v>
      </c>
      <c r="N45" s="2" t="s">
        <v>52</v>
      </c>
    </row>
    <row r="46" spans="1:14" ht="30" customHeight="1" x14ac:dyDescent="0.3">
      <c r="A46" s="8" t="s">
        <v>306</v>
      </c>
      <c r="B46" s="8" t="s">
        <v>299</v>
      </c>
      <c r="C46" s="8" t="s">
        <v>304</v>
      </c>
      <c r="D46" s="8" t="s">
        <v>153</v>
      </c>
      <c r="E46" s="14">
        <f>일위대가!F367</f>
        <v>2346</v>
      </c>
      <c r="F46" s="14">
        <f>일위대가!H367</f>
        <v>20928</v>
      </c>
      <c r="G46" s="14">
        <f>일위대가!J367</f>
        <v>474</v>
      </c>
      <c r="H46" s="14">
        <f t="shared" si="1"/>
        <v>23748</v>
      </c>
      <c r="I46" s="8" t="s">
        <v>305</v>
      </c>
      <c r="J46" s="8" t="s">
        <v>52</v>
      </c>
      <c r="K46" s="2" t="s">
        <v>52</v>
      </c>
      <c r="L46" s="2" t="s">
        <v>52</v>
      </c>
      <c r="M46" s="2" t="s">
        <v>52</v>
      </c>
      <c r="N46" s="2" t="s">
        <v>52</v>
      </c>
    </row>
    <row r="47" spans="1:14" ht="30" customHeight="1" x14ac:dyDescent="0.3">
      <c r="A47" s="8" t="s">
        <v>311</v>
      </c>
      <c r="B47" s="8" t="s">
        <v>308</v>
      </c>
      <c r="C47" s="8" t="s">
        <v>309</v>
      </c>
      <c r="D47" s="8" t="s">
        <v>153</v>
      </c>
      <c r="E47" s="14">
        <f>일위대가!F373</f>
        <v>2182</v>
      </c>
      <c r="F47" s="14">
        <f>일위대가!H373</f>
        <v>1386</v>
      </c>
      <c r="G47" s="14">
        <f>일위대가!J373</f>
        <v>0</v>
      </c>
      <c r="H47" s="14">
        <f t="shared" si="1"/>
        <v>3568</v>
      </c>
      <c r="I47" s="8" t="s">
        <v>310</v>
      </c>
      <c r="J47" s="8" t="s">
        <v>1370</v>
      </c>
      <c r="K47" s="2" t="s">
        <v>52</v>
      </c>
      <c r="L47" s="2" t="s">
        <v>52</v>
      </c>
      <c r="M47" s="2" t="s">
        <v>1370</v>
      </c>
      <c r="N47" s="2" t="s">
        <v>52</v>
      </c>
    </row>
    <row r="48" spans="1:14" ht="30" customHeight="1" x14ac:dyDescent="0.3">
      <c r="A48" s="8" t="s">
        <v>316</v>
      </c>
      <c r="B48" s="8" t="s">
        <v>313</v>
      </c>
      <c r="C48" s="8" t="s">
        <v>314</v>
      </c>
      <c r="D48" s="8" t="s">
        <v>83</v>
      </c>
      <c r="E48" s="14">
        <f>일위대가!F377</f>
        <v>131725</v>
      </c>
      <c r="F48" s="14">
        <f>일위대가!H377</f>
        <v>41325</v>
      </c>
      <c r="G48" s="14">
        <f>일위대가!J377</f>
        <v>0</v>
      </c>
      <c r="H48" s="14">
        <f t="shared" si="1"/>
        <v>173050</v>
      </c>
      <c r="I48" s="8" t="s">
        <v>315</v>
      </c>
      <c r="J48" s="8" t="s">
        <v>52</v>
      </c>
      <c r="K48" s="2" t="s">
        <v>52</v>
      </c>
      <c r="L48" s="2" t="s">
        <v>52</v>
      </c>
      <c r="M48" s="2" t="s">
        <v>52</v>
      </c>
      <c r="N48" s="2" t="s">
        <v>52</v>
      </c>
    </row>
    <row r="49" spans="1:14" ht="30" customHeight="1" x14ac:dyDescent="0.3">
      <c r="A49" s="8" t="s">
        <v>323</v>
      </c>
      <c r="B49" s="8" t="s">
        <v>320</v>
      </c>
      <c r="C49" s="8" t="s">
        <v>321</v>
      </c>
      <c r="D49" s="8" t="s">
        <v>83</v>
      </c>
      <c r="E49" s="14">
        <f>일위대가!F382</f>
        <v>0</v>
      </c>
      <c r="F49" s="14">
        <f>일위대가!H382</f>
        <v>2646</v>
      </c>
      <c r="G49" s="14">
        <f>일위대가!J382</f>
        <v>66</v>
      </c>
      <c r="H49" s="14">
        <f t="shared" si="1"/>
        <v>2712</v>
      </c>
      <c r="I49" s="8" t="s">
        <v>322</v>
      </c>
      <c r="J49" s="8" t="s">
        <v>52</v>
      </c>
      <c r="K49" s="2" t="s">
        <v>52</v>
      </c>
      <c r="L49" s="2" t="s">
        <v>52</v>
      </c>
      <c r="M49" s="2" t="s">
        <v>52</v>
      </c>
      <c r="N49" s="2" t="s">
        <v>52</v>
      </c>
    </row>
    <row r="50" spans="1:14" ht="30" customHeight="1" x14ac:dyDescent="0.3">
      <c r="A50" s="8" t="s">
        <v>332</v>
      </c>
      <c r="B50" s="8" t="s">
        <v>328</v>
      </c>
      <c r="C50" s="8" t="s">
        <v>329</v>
      </c>
      <c r="D50" s="8" t="s">
        <v>330</v>
      </c>
      <c r="E50" s="14">
        <f>일위대가!F386</f>
        <v>910224</v>
      </c>
      <c r="F50" s="14">
        <f>일위대가!H386</f>
        <v>0</v>
      </c>
      <c r="G50" s="14">
        <f>일위대가!J386</f>
        <v>0</v>
      </c>
      <c r="H50" s="14">
        <f t="shared" si="1"/>
        <v>910224</v>
      </c>
      <c r="I50" s="8" t="s">
        <v>331</v>
      </c>
      <c r="J50" s="8" t="s">
        <v>52</v>
      </c>
      <c r="K50" s="2" t="s">
        <v>52</v>
      </c>
      <c r="L50" s="2" t="s">
        <v>52</v>
      </c>
      <c r="M50" s="2" t="s">
        <v>52</v>
      </c>
      <c r="N50" s="2" t="s">
        <v>52</v>
      </c>
    </row>
    <row r="51" spans="1:14" ht="30" customHeight="1" x14ac:dyDescent="0.3">
      <c r="A51" s="8" t="s">
        <v>337</v>
      </c>
      <c r="B51" s="8" t="s">
        <v>334</v>
      </c>
      <c r="C51" s="8" t="s">
        <v>335</v>
      </c>
      <c r="D51" s="8" t="s">
        <v>330</v>
      </c>
      <c r="E51" s="14">
        <f>일위대가!F390</f>
        <v>4402944</v>
      </c>
      <c r="F51" s="14">
        <f>일위대가!H390</f>
        <v>0</v>
      </c>
      <c r="G51" s="14">
        <f>일위대가!J390</f>
        <v>0</v>
      </c>
      <c r="H51" s="14">
        <f t="shared" si="1"/>
        <v>4402944</v>
      </c>
      <c r="I51" s="8" t="s">
        <v>336</v>
      </c>
      <c r="J51" s="8" t="s">
        <v>52</v>
      </c>
      <c r="K51" s="2" t="s">
        <v>52</v>
      </c>
      <c r="L51" s="2" t="s">
        <v>52</v>
      </c>
      <c r="M51" s="2" t="s">
        <v>52</v>
      </c>
      <c r="N51" s="2" t="s">
        <v>52</v>
      </c>
    </row>
    <row r="52" spans="1:14" ht="30" customHeight="1" x14ac:dyDescent="0.3">
      <c r="A52" s="8" t="s">
        <v>342</v>
      </c>
      <c r="B52" s="8" t="s">
        <v>339</v>
      </c>
      <c r="C52" s="8" t="s">
        <v>340</v>
      </c>
      <c r="D52" s="8" t="s">
        <v>330</v>
      </c>
      <c r="E52" s="14">
        <f>일위대가!F394</f>
        <v>823536</v>
      </c>
      <c r="F52" s="14">
        <f>일위대가!H394</f>
        <v>0</v>
      </c>
      <c r="G52" s="14">
        <f>일위대가!J394</f>
        <v>0</v>
      </c>
      <c r="H52" s="14">
        <f t="shared" si="1"/>
        <v>823536</v>
      </c>
      <c r="I52" s="8" t="s">
        <v>341</v>
      </c>
      <c r="J52" s="8" t="s">
        <v>52</v>
      </c>
      <c r="K52" s="2" t="s">
        <v>52</v>
      </c>
      <c r="L52" s="2" t="s">
        <v>52</v>
      </c>
      <c r="M52" s="2" t="s">
        <v>52</v>
      </c>
      <c r="N52" s="2" t="s">
        <v>52</v>
      </c>
    </row>
    <row r="53" spans="1:14" ht="30" customHeight="1" x14ac:dyDescent="0.3">
      <c r="A53" s="8" t="s">
        <v>347</v>
      </c>
      <c r="B53" s="8" t="s">
        <v>344</v>
      </c>
      <c r="C53" s="8" t="s">
        <v>345</v>
      </c>
      <c r="D53" s="8" t="s">
        <v>330</v>
      </c>
      <c r="E53" s="14">
        <f>일위대가!F398</f>
        <v>5200000</v>
      </c>
      <c r="F53" s="14">
        <f>일위대가!H398</f>
        <v>0</v>
      </c>
      <c r="G53" s="14">
        <f>일위대가!J398</f>
        <v>0</v>
      </c>
      <c r="H53" s="14">
        <f t="shared" si="1"/>
        <v>5200000</v>
      </c>
      <c r="I53" s="8" t="s">
        <v>346</v>
      </c>
      <c r="J53" s="8" t="s">
        <v>52</v>
      </c>
      <c r="K53" s="2" t="s">
        <v>52</v>
      </c>
      <c r="L53" s="2" t="s">
        <v>52</v>
      </c>
      <c r="M53" s="2" t="s">
        <v>52</v>
      </c>
      <c r="N53" s="2" t="s">
        <v>52</v>
      </c>
    </row>
    <row r="54" spans="1:14" ht="30" customHeight="1" x14ac:dyDescent="0.3">
      <c r="A54" s="8" t="s">
        <v>352</v>
      </c>
      <c r="B54" s="8" t="s">
        <v>349</v>
      </c>
      <c r="C54" s="8" t="s">
        <v>350</v>
      </c>
      <c r="D54" s="8" t="s">
        <v>330</v>
      </c>
      <c r="E54" s="14">
        <f>일위대가!F402</f>
        <v>185220</v>
      </c>
      <c r="F54" s="14">
        <f>일위대가!H402</f>
        <v>109830</v>
      </c>
      <c r="G54" s="14">
        <f>일위대가!J402</f>
        <v>0</v>
      </c>
      <c r="H54" s="14">
        <f t="shared" si="1"/>
        <v>295050</v>
      </c>
      <c r="I54" s="8" t="s">
        <v>351</v>
      </c>
      <c r="J54" s="8" t="s">
        <v>52</v>
      </c>
      <c r="K54" s="2" t="s">
        <v>52</v>
      </c>
      <c r="L54" s="2" t="s">
        <v>52</v>
      </c>
      <c r="M54" s="2" t="s">
        <v>52</v>
      </c>
      <c r="N54" s="2" t="s">
        <v>52</v>
      </c>
    </row>
    <row r="55" spans="1:14" ht="30" customHeight="1" x14ac:dyDescent="0.3">
      <c r="A55" s="8" t="s">
        <v>357</v>
      </c>
      <c r="B55" s="8" t="s">
        <v>354</v>
      </c>
      <c r="C55" s="8" t="s">
        <v>355</v>
      </c>
      <c r="D55" s="8" t="s">
        <v>330</v>
      </c>
      <c r="E55" s="14">
        <f>일위대가!F406</f>
        <v>166698</v>
      </c>
      <c r="F55" s="14">
        <f>일위대가!H406</f>
        <v>98847</v>
      </c>
      <c r="G55" s="14">
        <f>일위대가!J406</f>
        <v>0</v>
      </c>
      <c r="H55" s="14">
        <f t="shared" si="1"/>
        <v>265545</v>
      </c>
      <c r="I55" s="8" t="s">
        <v>356</v>
      </c>
      <c r="J55" s="8" t="s">
        <v>52</v>
      </c>
      <c r="K55" s="2" t="s">
        <v>52</v>
      </c>
      <c r="L55" s="2" t="s">
        <v>52</v>
      </c>
      <c r="M55" s="2" t="s">
        <v>52</v>
      </c>
      <c r="N55" s="2" t="s">
        <v>52</v>
      </c>
    </row>
    <row r="56" spans="1:14" ht="30" customHeight="1" x14ac:dyDescent="0.3">
      <c r="A56" s="8" t="s">
        <v>362</v>
      </c>
      <c r="B56" s="8" t="s">
        <v>359</v>
      </c>
      <c r="C56" s="8" t="s">
        <v>360</v>
      </c>
      <c r="D56" s="8" t="s">
        <v>330</v>
      </c>
      <c r="E56" s="14">
        <f>일위대가!F410</f>
        <v>148176</v>
      </c>
      <c r="F56" s="14">
        <f>일위대가!H410</f>
        <v>87864</v>
      </c>
      <c r="G56" s="14">
        <f>일위대가!J410</f>
        <v>0</v>
      </c>
      <c r="H56" s="14">
        <f t="shared" si="1"/>
        <v>236040</v>
      </c>
      <c r="I56" s="8" t="s">
        <v>361</v>
      </c>
      <c r="J56" s="8" t="s">
        <v>52</v>
      </c>
      <c r="K56" s="2" t="s">
        <v>52</v>
      </c>
      <c r="L56" s="2" t="s">
        <v>52</v>
      </c>
      <c r="M56" s="2" t="s">
        <v>52</v>
      </c>
      <c r="N56" s="2" t="s">
        <v>52</v>
      </c>
    </row>
    <row r="57" spans="1:14" ht="30" customHeight="1" x14ac:dyDescent="0.3">
      <c r="A57" s="8" t="s">
        <v>367</v>
      </c>
      <c r="B57" s="8" t="s">
        <v>364</v>
      </c>
      <c r="C57" s="8" t="s">
        <v>365</v>
      </c>
      <c r="D57" s="8" t="s">
        <v>330</v>
      </c>
      <c r="E57" s="14">
        <f>일위대가!F414</f>
        <v>63504</v>
      </c>
      <c r="F57" s="14">
        <f>일위대가!H414</f>
        <v>37656</v>
      </c>
      <c r="G57" s="14">
        <f>일위대가!J414</f>
        <v>0</v>
      </c>
      <c r="H57" s="14">
        <f t="shared" si="1"/>
        <v>101160</v>
      </c>
      <c r="I57" s="8" t="s">
        <v>366</v>
      </c>
      <c r="J57" s="8" t="s">
        <v>52</v>
      </c>
      <c r="K57" s="2" t="s">
        <v>52</v>
      </c>
      <c r="L57" s="2" t="s">
        <v>52</v>
      </c>
      <c r="M57" s="2" t="s">
        <v>52</v>
      </c>
      <c r="N57" s="2" t="s">
        <v>52</v>
      </c>
    </row>
    <row r="58" spans="1:14" ht="30" customHeight="1" x14ac:dyDescent="0.3">
      <c r="A58" s="8" t="s">
        <v>372</v>
      </c>
      <c r="B58" s="8" t="s">
        <v>369</v>
      </c>
      <c r="C58" s="8" t="s">
        <v>370</v>
      </c>
      <c r="D58" s="8" t="s">
        <v>330</v>
      </c>
      <c r="E58" s="14">
        <f>일위대가!F419</f>
        <v>3903795</v>
      </c>
      <c r="F58" s="14">
        <f>일위대가!H419</f>
        <v>1788548</v>
      </c>
      <c r="G58" s="14">
        <f>일위대가!J419</f>
        <v>0</v>
      </c>
      <c r="H58" s="14">
        <f t="shared" si="1"/>
        <v>5692343</v>
      </c>
      <c r="I58" s="8" t="s">
        <v>371</v>
      </c>
      <c r="J58" s="8" t="s">
        <v>52</v>
      </c>
      <c r="K58" s="2" t="s">
        <v>52</v>
      </c>
      <c r="L58" s="2" t="s">
        <v>52</v>
      </c>
      <c r="M58" s="2" t="s">
        <v>52</v>
      </c>
      <c r="N58" s="2" t="s">
        <v>52</v>
      </c>
    </row>
    <row r="59" spans="1:14" ht="30" customHeight="1" x14ac:dyDescent="0.3">
      <c r="A59" s="8" t="s">
        <v>457</v>
      </c>
      <c r="B59" s="8" t="s">
        <v>454</v>
      </c>
      <c r="C59" s="8" t="s">
        <v>455</v>
      </c>
      <c r="D59" s="8" t="s">
        <v>153</v>
      </c>
      <c r="E59" s="14">
        <f>일위대가!F423</f>
        <v>282</v>
      </c>
      <c r="F59" s="14">
        <f>일위대가!H423</f>
        <v>0</v>
      </c>
      <c r="G59" s="14">
        <f>일위대가!J423</f>
        <v>0</v>
      </c>
      <c r="H59" s="14">
        <f t="shared" si="1"/>
        <v>282</v>
      </c>
      <c r="I59" s="8" t="s">
        <v>456</v>
      </c>
      <c r="J59" s="8" t="s">
        <v>1428</v>
      </c>
      <c r="K59" s="2" t="s">
        <v>52</v>
      </c>
      <c r="L59" s="2" t="s">
        <v>52</v>
      </c>
      <c r="M59" s="2" t="s">
        <v>1428</v>
      </c>
      <c r="N59" s="2" t="s">
        <v>52</v>
      </c>
    </row>
    <row r="60" spans="1:14" ht="30" customHeight="1" x14ac:dyDescent="0.3">
      <c r="A60" s="8" t="s">
        <v>462</v>
      </c>
      <c r="B60" s="8" t="s">
        <v>459</v>
      </c>
      <c r="C60" s="8" t="s">
        <v>460</v>
      </c>
      <c r="D60" s="8" t="s">
        <v>61</v>
      </c>
      <c r="E60" s="14">
        <f>일위대가!F428</f>
        <v>0</v>
      </c>
      <c r="F60" s="14">
        <f>일위대가!H428</f>
        <v>2261</v>
      </c>
      <c r="G60" s="14">
        <f>일위대가!J428</f>
        <v>45</v>
      </c>
      <c r="H60" s="14">
        <f t="shared" si="1"/>
        <v>2306</v>
      </c>
      <c r="I60" s="8" t="s">
        <v>461</v>
      </c>
      <c r="J60" s="8" t="s">
        <v>1431</v>
      </c>
      <c r="K60" s="2" t="s">
        <v>52</v>
      </c>
      <c r="L60" s="2" t="s">
        <v>52</v>
      </c>
      <c r="M60" s="2" t="s">
        <v>1431</v>
      </c>
      <c r="N60" s="2" t="s">
        <v>52</v>
      </c>
    </row>
    <row r="61" spans="1:14" ht="30" customHeight="1" x14ac:dyDescent="0.3">
      <c r="A61" s="8" t="s">
        <v>467</v>
      </c>
      <c r="B61" s="8" t="s">
        <v>464</v>
      </c>
      <c r="C61" s="8" t="s">
        <v>465</v>
      </c>
      <c r="D61" s="8" t="s">
        <v>61</v>
      </c>
      <c r="E61" s="14">
        <f>일위대가!F434</f>
        <v>0</v>
      </c>
      <c r="F61" s="14">
        <f>일위대가!H434</f>
        <v>17056</v>
      </c>
      <c r="G61" s="14">
        <f>일위대가!J434</f>
        <v>341</v>
      </c>
      <c r="H61" s="14">
        <f t="shared" si="1"/>
        <v>17397</v>
      </c>
      <c r="I61" s="8" t="s">
        <v>466</v>
      </c>
      <c r="J61" s="8" t="s">
        <v>1431</v>
      </c>
      <c r="K61" s="2" t="s">
        <v>52</v>
      </c>
      <c r="L61" s="2" t="s">
        <v>52</v>
      </c>
      <c r="M61" s="2" t="s">
        <v>1431</v>
      </c>
      <c r="N61" s="2" t="s">
        <v>52</v>
      </c>
    </row>
    <row r="62" spans="1:14" ht="30" customHeight="1" x14ac:dyDescent="0.3">
      <c r="A62" s="8" t="s">
        <v>471</v>
      </c>
      <c r="B62" s="8" t="s">
        <v>469</v>
      </c>
      <c r="C62" s="8" t="s">
        <v>465</v>
      </c>
      <c r="D62" s="8" t="s">
        <v>61</v>
      </c>
      <c r="E62" s="14">
        <f>일위대가!F440</f>
        <v>0</v>
      </c>
      <c r="F62" s="14">
        <f>일위대가!H440</f>
        <v>26410</v>
      </c>
      <c r="G62" s="14">
        <f>일위대가!J440</f>
        <v>528</v>
      </c>
      <c r="H62" s="14">
        <f t="shared" si="1"/>
        <v>26938</v>
      </c>
      <c r="I62" s="8" t="s">
        <v>470</v>
      </c>
      <c r="J62" s="8" t="s">
        <v>1431</v>
      </c>
      <c r="K62" s="2" t="s">
        <v>52</v>
      </c>
      <c r="L62" s="2" t="s">
        <v>52</v>
      </c>
      <c r="M62" s="2" t="s">
        <v>1431</v>
      </c>
      <c r="N62" s="2" t="s">
        <v>52</v>
      </c>
    </row>
    <row r="63" spans="1:14" ht="30" customHeight="1" x14ac:dyDescent="0.3">
      <c r="A63" s="8" t="s">
        <v>476</v>
      </c>
      <c r="B63" s="8" t="s">
        <v>473</v>
      </c>
      <c r="C63" s="8" t="s">
        <v>474</v>
      </c>
      <c r="D63" s="8" t="s">
        <v>153</v>
      </c>
      <c r="E63" s="14">
        <f>일위대가!F446</f>
        <v>1250</v>
      </c>
      <c r="F63" s="14">
        <f>일위대가!H446</f>
        <v>2158</v>
      </c>
      <c r="G63" s="14">
        <f>일위대가!J446</f>
        <v>0</v>
      </c>
      <c r="H63" s="14">
        <f t="shared" si="1"/>
        <v>3408</v>
      </c>
      <c r="I63" s="8" t="s">
        <v>475</v>
      </c>
      <c r="J63" s="8" t="s">
        <v>1447</v>
      </c>
      <c r="K63" s="2" t="s">
        <v>52</v>
      </c>
      <c r="L63" s="2" t="s">
        <v>52</v>
      </c>
      <c r="M63" s="2" t="s">
        <v>1447</v>
      </c>
      <c r="N63" s="2" t="s">
        <v>52</v>
      </c>
    </row>
    <row r="64" spans="1:14" ht="30" customHeight="1" x14ac:dyDescent="0.3">
      <c r="A64" s="8" t="s">
        <v>481</v>
      </c>
      <c r="B64" s="8" t="s">
        <v>478</v>
      </c>
      <c r="C64" s="8" t="s">
        <v>479</v>
      </c>
      <c r="D64" s="8" t="s">
        <v>83</v>
      </c>
      <c r="E64" s="14">
        <f>일위대가!F450</f>
        <v>0</v>
      </c>
      <c r="F64" s="14">
        <f>일위대가!H450</f>
        <v>18187</v>
      </c>
      <c r="G64" s="14">
        <f>일위대가!J450</f>
        <v>0</v>
      </c>
      <c r="H64" s="14">
        <f t="shared" si="1"/>
        <v>18187</v>
      </c>
      <c r="I64" s="8" t="s">
        <v>480</v>
      </c>
      <c r="J64" s="8" t="s">
        <v>1459</v>
      </c>
      <c r="K64" s="2" t="s">
        <v>52</v>
      </c>
      <c r="L64" s="2" t="s">
        <v>52</v>
      </c>
      <c r="M64" s="2" t="s">
        <v>1459</v>
      </c>
      <c r="N64" s="2" t="s">
        <v>52</v>
      </c>
    </row>
    <row r="65" spans="1:14" ht="30" customHeight="1" x14ac:dyDescent="0.3">
      <c r="A65" s="8" t="s">
        <v>485</v>
      </c>
      <c r="B65" s="8" t="s">
        <v>478</v>
      </c>
      <c r="C65" s="8" t="s">
        <v>483</v>
      </c>
      <c r="D65" s="8" t="s">
        <v>83</v>
      </c>
      <c r="E65" s="14">
        <f>일위대가!F454</f>
        <v>0</v>
      </c>
      <c r="F65" s="14">
        <f>일위대가!H454</f>
        <v>26885</v>
      </c>
      <c r="G65" s="14">
        <f>일위대가!J454</f>
        <v>0</v>
      </c>
      <c r="H65" s="14">
        <f t="shared" si="1"/>
        <v>26885</v>
      </c>
      <c r="I65" s="8" t="s">
        <v>484</v>
      </c>
      <c r="J65" s="8" t="s">
        <v>1459</v>
      </c>
      <c r="K65" s="2" t="s">
        <v>52</v>
      </c>
      <c r="L65" s="2" t="s">
        <v>52</v>
      </c>
      <c r="M65" s="2" t="s">
        <v>1459</v>
      </c>
      <c r="N65" s="2" t="s">
        <v>52</v>
      </c>
    </row>
    <row r="66" spans="1:14" ht="30" customHeight="1" x14ac:dyDescent="0.3">
      <c r="A66" s="8" t="s">
        <v>490</v>
      </c>
      <c r="B66" s="8" t="s">
        <v>487</v>
      </c>
      <c r="C66" s="8" t="s">
        <v>488</v>
      </c>
      <c r="D66" s="8" t="s">
        <v>83</v>
      </c>
      <c r="E66" s="14">
        <f>일위대가!F458</f>
        <v>0</v>
      </c>
      <c r="F66" s="14">
        <f>일위대가!H458</f>
        <v>27280</v>
      </c>
      <c r="G66" s="14">
        <f>일위대가!J458</f>
        <v>0</v>
      </c>
      <c r="H66" s="14">
        <f t="shared" si="1"/>
        <v>27280</v>
      </c>
      <c r="I66" s="8" t="s">
        <v>489</v>
      </c>
      <c r="J66" s="8" t="s">
        <v>1467</v>
      </c>
      <c r="K66" s="2" t="s">
        <v>52</v>
      </c>
      <c r="L66" s="2" t="s">
        <v>52</v>
      </c>
      <c r="M66" s="2" t="s">
        <v>1467</v>
      </c>
      <c r="N66" s="2" t="s">
        <v>52</v>
      </c>
    </row>
    <row r="67" spans="1:14" ht="30" customHeight="1" x14ac:dyDescent="0.3">
      <c r="A67" s="8" t="s">
        <v>495</v>
      </c>
      <c r="B67" s="8" t="s">
        <v>492</v>
      </c>
      <c r="C67" s="8" t="s">
        <v>493</v>
      </c>
      <c r="D67" s="8" t="s">
        <v>83</v>
      </c>
      <c r="E67" s="14">
        <f>일위대가!F462</f>
        <v>0</v>
      </c>
      <c r="F67" s="14">
        <f>일위대가!H462</f>
        <v>32507</v>
      </c>
      <c r="G67" s="14">
        <f>일위대가!J462</f>
        <v>0</v>
      </c>
      <c r="H67" s="14">
        <f t="shared" si="1"/>
        <v>32507</v>
      </c>
      <c r="I67" s="8" t="s">
        <v>494</v>
      </c>
      <c r="J67" s="8" t="s">
        <v>52</v>
      </c>
      <c r="K67" s="2" t="s">
        <v>52</v>
      </c>
      <c r="L67" s="2" t="s">
        <v>52</v>
      </c>
      <c r="M67" s="2" t="s">
        <v>52</v>
      </c>
      <c r="N67" s="2" t="s">
        <v>52</v>
      </c>
    </row>
    <row r="68" spans="1:14" ht="30" customHeight="1" x14ac:dyDescent="0.3">
      <c r="A68" s="8" t="s">
        <v>499</v>
      </c>
      <c r="B68" s="8" t="s">
        <v>497</v>
      </c>
      <c r="C68" s="8" t="s">
        <v>455</v>
      </c>
      <c r="D68" s="8" t="s">
        <v>153</v>
      </c>
      <c r="E68" s="14">
        <f>일위대가!F466</f>
        <v>282</v>
      </c>
      <c r="F68" s="14">
        <f>일위대가!H466</f>
        <v>0</v>
      </c>
      <c r="G68" s="14">
        <f>일위대가!J466</f>
        <v>0</v>
      </c>
      <c r="H68" s="14">
        <f t="shared" ref="H68:H99" si="2">E68+F68+G68</f>
        <v>282</v>
      </c>
      <c r="I68" s="8" t="s">
        <v>498</v>
      </c>
      <c r="J68" s="8" t="s">
        <v>1428</v>
      </c>
      <c r="K68" s="2" t="s">
        <v>52</v>
      </c>
      <c r="L68" s="2" t="s">
        <v>52</v>
      </c>
      <c r="M68" s="2" t="s">
        <v>1428</v>
      </c>
      <c r="N68" s="2" t="s">
        <v>52</v>
      </c>
    </row>
    <row r="69" spans="1:14" ht="30" customHeight="1" x14ac:dyDescent="0.3">
      <c r="A69" s="8" t="s">
        <v>503</v>
      </c>
      <c r="B69" s="8" t="s">
        <v>501</v>
      </c>
      <c r="C69" s="8" t="s">
        <v>455</v>
      </c>
      <c r="D69" s="8" t="s">
        <v>153</v>
      </c>
      <c r="E69" s="14">
        <f>일위대가!F470</f>
        <v>282</v>
      </c>
      <c r="F69" s="14">
        <f>일위대가!H470</f>
        <v>0</v>
      </c>
      <c r="G69" s="14">
        <f>일위대가!J470</f>
        <v>0</v>
      </c>
      <c r="H69" s="14">
        <f t="shared" si="2"/>
        <v>282</v>
      </c>
      <c r="I69" s="8" t="s">
        <v>502</v>
      </c>
      <c r="J69" s="8" t="s">
        <v>52</v>
      </c>
      <c r="K69" s="2" t="s">
        <v>52</v>
      </c>
      <c r="L69" s="2" t="s">
        <v>52</v>
      </c>
      <c r="M69" s="2" t="s">
        <v>52</v>
      </c>
      <c r="N69" s="2" t="s">
        <v>52</v>
      </c>
    </row>
    <row r="70" spans="1:14" ht="30" customHeight="1" x14ac:dyDescent="0.3">
      <c r="A70" s="8" t="s">
        <v>510</v>
      </c>
      <c r="B70" s="8" t="s">
        <v>507</v>
      </c>
      <c r="C70" s="8" t="s">
        <v>508</v>
      </c>
      <c r="D70" s="8" t="s">
        <v>83</v>
      </c>
      <c r="E70" s="14">
        <f>일위대가!F475</f>
        <v>795</v>
      </c>
      <c r="F70" s="14">
        <f>일위대가!H475</f>
        <v>3422</v>
      </c>
      <c r="G70" s="14">
        <f>일위대가!J475</f>
        <v>0</v>
      </c>
      <c r="H70" s="14">
        <f t="shared" si="2"/>
        <v>4217</v>
      </c>
      <c r="I70" s="8" t="s">
        <v>509</v>
      </c>
      <c r="J70" s="8" t="s">
        <v>1476</v>
      </c>
      <c r="K70" s="2" t="s">
        <v>52</v>
      </c>
      <c r="L70" s="2" t="s">
        <v>52</v>
      </c>
      <c r="M70" s="2" t="s">
        <v>1476</v>
      </c>
      <c r="N70" s="2" t="s">
        <v>52</v>
      </c>
    </row>
    <row r="71" spans="1:14" ht="30" customHeight="1" x14ac:dyDescent="0.3">
      <c r="A71" s="8" t="s">
        <v>515</v>
      </c>
      <c r="B71" s="8" t="s">
        <v>512</v>
      </c>
      <c r="C71" s="8" t="s">
        <v>513</v>
      </c>
      <c r="D71" s="8" t="s">
        <v>83</v>
      </c>
      <c r="E71" s="14">
        <f>일위대가!F480</f>
        <v>850</v>
      </c>
      <c r="F71" s="14">
        <f>일위대가!H480</f>
        <v>9127</v>
      </c>
      <c r="G71" s="14">
        <f>일위대가!J480</f>
        <v>0</v>
      </c>
      <c r="H71" s="14">
        <f t="shared" si="2"/>
        <v>9977</v>
      </c>
      <c r="I71" s="8" t="s">
        <v>514</v>
      </c>
      <c r="J71" s="8" t="s">
        <v>1487</v>
      </c>
      <c r="K71" s="2" t="s">
        <v>52</v>
      </c>
      <c r="L71" s="2" t="s">
        <v>52</v>
      </c>
      <c r="M71" s="2" t="s">
        <v>1487</v>
      </c>
      <c r="N71" s="2" t="s">
        <v>52</v>
      </c>
    </row>
    <row r="72" spans="1:14" ht="30" customHeight="1" x14ac:dyDescent="0.3">
      <c r="A72" s="8" t="s">
        <v>520</v>
      </c>
      <c r="B72" s="8" t="s">
        <v>517</v>
      </c>
      <c r="C72" s="8" t="s">
        <v>518</v>
      </c>
      <c r="D72" s="8" t="s">
        <v>83</v>
      </c>
      <c r="E72" s="14">
        <f>일위대가!F486</f>
        <v>1798</v>
      </c>
      <c r="F72" s="14">
        <f>일위대가!H486</f>
        <v>17096</v>
      </c>
      <c r="G72" s="14">
        <f>일위대가!J486</f>
        <v>0</v>
      </c>
      <c r="H72" s="14">
        <f t="shared" si="2"/>
        <v>18894</v>
      </c>
      <c r="I72" s="8" t="s">
        <v>519</v>
      </c>
      <c r="J72" s="8" t="s">
        <v>52</v>
      </c>
      <c r="K72" s="2" t="s">
        <v>52</v>
      </c>
      <c r="L72" s="2" t="s">
        <v>52</v>
      </c>
      <c r="M72" s="2" t="s">
        <v>52</v>
      </c>
      <c r="N72" s="2" t="s">
        <v>52</v>
      </c>
    </row>
    <row r="73" spans="1:14" ht="30" customHeight="1" x14ac:dyDescent="0.3">
      <c r="A73" s="8" t="s">
        <v>524</v>
      </c>
      <c r="B73" s="8" t="s">
        <v>517</v>
      </c>
      <c r="C73" s="8" t="s">
        <v>522</v>
      </c>
      <c r="D73" s="8" t="s">
        <v>83</v>
      </c>
      <c r="E73" s="14">
        <f>일위대가!F492</f>
        <v>3150</v>
      </c>
      <c r="F73" s="14">
        <f>일위대가!H492</f>
        <v>23357</v>
      </c>
      <c r="G73" s="14">
        <f>일위대가!J492</f>
        <v>168</v>
      </c>
      <c r="H73" s="14">
        <f t="shared" si="2"/>
        <v>26675</v>
      </c>
      <c r="I73" s="8" t="s">
        <v>523</v>
      </c>
      <c r="J73" s="8" t="s">
        <v>52</v>
      </c>
      <c r="K73" s="2" t="s">
        <v>52</v>
      </c>
      <c r="L73" s="2" t="s">
        <v>52</v>
      </c>
      <c r="M73" s="2" t="s">
        <v>52</v>
      </c>
      <c r="N73" s="2" t="s">
        <v>52</v>
      </c>
    </row>
    <row r="74" spans="1:14" ht="30" customHeight="1" x14ac:dyDescent="0.3">
      <c r="A74" s="8" t="s">
        <v>529</v>
      </c>
      <c r="B74" s="8" t="s">
        <v>526</v>
      </c>
      <c r="C74" s="8" t="s">
        <v>527</v>
      </c>
      <c r="D74" s="8" t="s">
        <v>83</v>
      </c>
      <c r="E74" s="14">
        <f>일위대가!F498</f>
        <v>641</v>
      </c>
      <c r="F74" s="14">
        <f>일위대가!H498</f>
        <v>7507</v>
      </c>
      <c r="G74" s="14">
        <f>일위대가!J498</f>
        <v>0</v>
      </c>
      <c r="H74" s="14">
        <f t="shared" si="2"/>
        <v>8148</v>
      </c>
      <c r="I74" s="8" t="s">
        <v>528</v>
      </c>
      <c r="J74" s="8" t="s">
        <v>52</v>
      </c>
      <c r="K74" s="2" t="s">
        <v>52</v>
      </c>
      <c r="L74" s="2" t="s">
        <v>52</v>
      </c>
      <c r="M74" s="2" t="s">
        <v>52</v>
      </c>
      <c r="N74" s="2" t="s">
        <v>52</v>
      </c>
    </row>
    <row r="75" spans="1:14" ht="30" customHeight="1" x14ac:dyDescent="0.3">
      <c r="A75" s="8" t="s">
        <v>533</v>
      </c>
      <c r="B75" s="8" t="s">
        <v>526</v>
      </c>
      <c r="C75" s="8" t="s">
        <v>531</v>
      </c>
      <c r="D75" s="8" t="s">
        <v>83</v>
      </c>
      <c r="E75" s="14">
        <f>일위대가!F504</f>
        <v>1993</v>
      </c>
      <c r="F75" s="14">
        <f>일위대가!H504</f>
        <v>13768</v>
      </c>
      <c r="G75" s="14">
        <f>일위대가!J504</f>
        <v>168</v>
      </c>
      <c r="H75" s="14">
        <f t="shared" si="2"/>
        <v>15929</v>
      </c>
      <c r="I75" s="8" t="s">
        <v>532</v>
      </c>
      <c r="J75" s="8" t="s">
        <v>52</v>
      </c>
      <c r="K75" s="2" t="s">
        <v>52</v>
      </c>
      <c r="L75" s="2" t="s">
        <v>52</v>
      </c>
      <c r="M75" s="2" t="s">
        <v>52</v>
      </c>
      <c r="N75" s="2" t="s">
        <v>52</v>
      </c>
    </row>
    <row r="76" spans="1:14" ht="30" customHeight="1" x14ac:dyDescent="0.3">
      <c r="A76" s="8" t="s">
        <v>537</v>
      </c>
      <c r="B76" s="8" t="s">
        <v>526</v>
      </c>
      <c r="C76" s="8" t="s">
        <v>535</v>
      </c>
      <c r="D76" s="8" t="s">
        <v>83</v>
      </c>
      <c r="E76" s="14">
        <f>일위대가!F510</f>
        <v>1993</v>
      </c>
      <c r="F76" s="14">
        <f>일위대가!H510</f>
        <v>16521</v>
      </c>
      <c r="G76" s="14">
        <f>일위대가!J510</f>
        <v>168</v>
      </c>
      <c r="H76" s="14">
        <f t="shared" si="2"/>
        <v>18682</v>
      </c>
      <c r="I76" s="8" t="s">
        <v>536</v>
      </c>
      <c r="J76" s="8" t="s">
        <v>52</v>
      </c>
      <c r="K76" s="2" t="s">
        <v>52</v>
      </c>
      <c r="L76" s="2" t="s">
        <v>52</v>
      </c>
      <c r="M76" s="2" t="s">
        <v>52</v>
      </c>
      <c r="N76" s="2" t="s">
        <v>52</v>
      </c>
    </row>
    <row r="77" spans="1:14" ht="30" customHeight="1" x14ac:dyDescent="0.3">
      <c r="A77" s="8" t="s">
        <v>590</v>
      </c>
      <c r="B77" s="8" t="s">
        <v>587</v>
      </c>
      <c r="C77" s="8" t="s">
        <v>588</v>
      </c>
      <c r="D77" s="8" t="s">
        <v>83</v>
      </c>
      <c r="E77" s="14">
        <f>일위대가!F515</f>
        <v>0</v>
      </c>
      <c r="F77" s="14">
        <f>일위대가!H515</f>
        <v>12013</v>
      </c>
      <c r="G77" s="14">
        <f>일위대가!J515</f>
        <v>0</v>
      </c>
      <c r="H77" s="14">
        <f t="shared" si="2"/>
        <v>12013</v>
      </c>
      <c r="I77" s="8" t="s">
        <v>589</v>
      </c>
      <c r="J77" s="8" t="s">
        <v>1547</v>
      </c>
      <c r="K77" s="2" t="s">
        <v>52</v>
      </c>
      <c r="L77" s="2" t="s">
        <v>52</v>
      </c>
      <c r="M77" s="2" t="s">
        <v>1547</v>
      </c>
      <c r="N77" s="2" t="s">
        <v>52</v>
      </c>
    </row>
    <row r="78" spans="1:14" ht="30" customHeight="1" x14ac:dyDescent="0.3">
      <c r="A78" s="8" t="s">
        <v>594</v>
      </c>
      <c r="B78" s="8" t="s">
        <v>592</v>
      </c>
      <c r="C78" s="8" t="s">
        <v>588</v>
      </c>
      <c r="D78" s="8" t="s">
        <v>83</v>
      </c>
      <c r="E78" s="14">
        <f>일위대가!F520</f>
        <v>0</v>
      </c>
      <c r="F78" s="14">
        <f>일위대가!H520</f>
        <v>4087</v>
      </c>
      <c r="G78" s="14">
        <f>일위대가!J520</f>
        <v>0</v>
      </c>
      <c r="H78" s="14">
        <f t="shared" si="2"/>
        <v>4087</v>
      </c>
      <c r="I78" s="8" t="s">
        <v>593</v>
      </c>
      <c r="J78" s="8" t="s">
        <v>1547</v>
      </c>
      <c r="K78" s="2" t="s">
        <v>52</v>
      </c>
      <c r="L78" s="2" t="s">
        <v>52</v>
      </c>
      <c r="M78" s="2" t="s">
        <v>1547</v>
      </c>
      <c r="N78" s="2" t="s">
        <v>52</v>
      </c>
    </row>
    <row r="79" spans="1:14" ht="30" customHeight="1" x14ac:dyDescent="0.3">
      <c r="A79" s="8" t="s">
        <v>598</v>
      </c>
      <c r="B79" s="8" t="s">
        <v>596</v>
      </c>
      <c r="C79" s="8" t="s">
        <v>588</v>
      </c>
      <c r="D79" s="8" t="s">
        <v>83</v>
      </c>
      <c r="E79" s="14">
        <f>일위대가!F525</f>
        <v>0</v>
      </c>
      <c r="F79" s="14">
        <f>일위대가!H525</f>
        <v>6130</v>
      </c>
      <c r="G79" s="14">
        <f>일위대가!J525</f>
        <v>0</v>
      </c>
      <c r="H79" s="14">
        <f t="shared" si="2"/>
        <v>6130</v>
      </c>
      <c r="I79" s="8" t="s">
        <v>597</v>
      </c>
      <c r="J79" s="8" t="s">
        <v>1547</v>
      </c>
      <c r="K79" s="2" t="s">
        <v>52</v>
      </c>
      <c r="L79" s="2" t="s">
        <v>52</v>
      </c>
      <c r="M79" s="2" t="s">
        <v>1547</v>
      </c>
      <c r="N79" s="2" t="s">
        <v>52</v>
      </c>
    </row>
    <row r="80" spans="1:14" ht="30" customHeight="1" x14ac:dyDescent="0.3">
      <c r="A80" s="8" t="s">
        <v>602</v>
      </c>
      <c r="B80" s="8" t="s">
        <v>600</v>
      </c>
      <c r="C80" s="8" t="s">
        <v>588</v>
      </c>
      <c r="D80" s="8" t="s">
        <v>83</v>
      </c>
      <c r="E80" s="14">
        <f>일위대가!F530</f>
        <v>0</v>
      </c>
      <c r="F80" s="14">
        <f>일위대가!H530</f>
        <v>10011</v>
      </c>
      <c r="G80" s="14">
        <f>일위대가!J530</f>
        <v>0</v>
      </c>
      <c r="H80" s="14">
        <f t="shared" si="2"/>
        <v>10011</v>
      </c>
      <c r="I80" s="8" t="s">
        <v>601</v>
      </c>
      <c r="J80" s="8" t="s">
        <v>1547</v>
      </c>
      <c r="K80" s="2" t="s">
        <v>52</v>
      </c>
      <c r="L80" s="2" t="s">
        <v>52</v>
      </c>
      <c r="M80" s="2" t="s">
        <v>1547</v>
      </c>
      <c r="N80" s="2" t="s">
        <v>52</v>
      </c>
    </row>
    <row r="81" spans="1:14" ht="30" customHeight="1" x14ac:dyDescent="0.3">
      <c r="A81" s="8" t="s">
        <v>606</v>
      </c>
      <c r="B81" s="8" t="s">
        <v>604</v>
      </c>
      <c r="C81" s="8" t="s">
        <v>52</v>
      </c>
      <c r="D81" s="8" t="s">
        <v>153</v>
      </c>
      <c r="E81" s="14">
        <f>일위대가!F538</f>
        <v>2423</v>
      </c>
      <c r="F81" s="14">
        <f>일위대가!H538</f>
        <v>13471</v>
      </c>
      <c r="G81" s="14">
        <f>일위대가!J538</f>
        <v>349</v>
      </c>
      <c r="H81" s="14">
        <f t="shared" si="2"/>
        <v>16243</v>
      </c>
      <c r="I81" s="8" t="s">
        <v>605</v>
      </c>
      <c r="J81" s="8" t="s">
        <v>52</v>
      </c>
      <c r="K81" s="2" t="s">
        <v>52</v>
      </c>
      <c r="L81" s="2" t="s">
        <v>52</v>
      </c>
      <c r="M81" s="2" t="s">
        <v>52</v>
      </c>
      <c r="N81" s="2" t="s">
        <v>52</v>
      </c>
    </row>
    <row r="82" spans="1:14" ht="30" customHeight="1" x14ac:dyDescent="0.3">
      <c r="A82" s="8" t="s">
        <v>611</v>
      </c>
      <c r="B82" s="8" t="s">
        <v>608</v>
      </c>
      <c r="C82" s="8" t="s">
        <v>609</v>
      </c>
      <c r="D82" s="8" t="s">
        <v>105</v>
      </c>
      <c r="E82" s="14">
        <f>일위대가!F546</f>
        <v>2644</v>
      </c>
      <c r="F82" s="14">
        <f>일위대가!H546</f>
        <v>83246</v>
      </c>
      <c r="G82" s="14">
        <f>일위대가!J546</f>
        <v>732</v>
      </c>
      <c r="H82" s="14">
        <f t="shared" si="2"/>
        <v>86622</v>
      </c>
      <c r="I82" s="8" t="s">
        <v>610</v>
      </c>
      <c r="J82" s="8" t="s">
        <v>52</v>
      </c>
      <c r="K82" s="2" t="s">
        <v>52</v>
      </c>
      <c r="L82" s="2" t="s">
        <v>52</v>
      </c>
      <c r="M82" s="2" t="s">
        <v>52</v>
      </c>
      <c r="N82" s="2" t="s">
        <v>52</v>
      </c>
    </row>
    <row r="83" spans="1:14" ht="30" customHeight="1" x14ac:dyDescent="0.3">
      <c r="A83" s="8" t="s">
        <v>616</v>
      </c>
      <c r="B83" s="8" t="s">
        <v>613</v>
      </c>
      <c r="C83" s="8" t="s">
        <v>614</v>
      </c>
      <c r="D83" s="8" t="s">
        <v>83</v>
      </c>
      <c r="E83" s="14">
        <f>일위대가!F550</f>
        <v>0</v>
      </c>
      <c r="F83" s="14">
        <f>일위대가!H550</f>
        <v>27797</v>
      </c>
      <c r="G83" s="14">
        <f>일위대가!J550</f>
        <v>0</v>
      </c>
      <c r="H83" s="14">
        <f t="shared" si="2"/>
        <v>27797</v>
      </c>
      <c r="I83" s="8" t="s">
        <v>615</v>
      </c>
      <c r="J83" s="8" t="s">
        <v>1547</v>
      </c>
      <c r="K83" s="2" t="s">
        <v>52</v>
      </c>
      <c r="L83" s="2" t="s">
        <v>52</v>
      </c>
      <c r="M83" s="2" t="s">
        <v>1547</v>
      </c>
      <c r="N83" s="2" t="s">
        <v>52</v>
      </c>
    </row>
    <row r="84" spans="1:14" ht="30" customHeight="1" x14ac:dyDescent="0.3">
      <c r="A84" s="8" t="s">
        <v>620</v>
      </c>
      <c r="B84" s="8" t="s">
        <v>618</v>
      </c>
      <c r="C84" s="8" t="s">
        <v>588</v>
      </c>
      <c r="D84" s="8" t="s">
        <v>83</v>
      </c>
      <c r="E84" s="14">
        <f>일위대가!F555</f>
        <v>0</v>
      </c>
      <c r="F84" s="14">
        <f>일위대가!H555</f>
        <v>40046</v>
      </c>
      <c r="G84" s="14">
        <f>일위대가!J555</f>
        <v>0</v>
      </c>
      <c r="H84" s="14">
        <f t="shared" si="2"/>
        <v>40046</v>
      </c>
      <c r="I84" s="8" t="s">
        <v>619</v>
      </c>
      <c r="J84" s="8" t="s">
        <v>1547</v>
      </c>
      <c r="K84" s="2" t="s">
        <v>52</v>
      </c>
      <c r="L84" s="2" t="s">
        <v>52</v>
      </c>
      <c r="M84" s="2" t="s">
        <v>1547</v>
      </c>
      <c r="N84" s="2" t="s">
        <v>52</v>
      </c>
    </row>
    <row r="85" spans="1:14" ht="30" customHeight="1" x14ac:dyDescent="0.3">
      <c r="A85" s="8" t="s">
        <v>624</v>
      </c>
      <c r="B85" s="8" t="s">
        <v>622</v>
      </c>
      <c r="C85" s="8" t="s">
        <v>614</v>
      </c>
      <c r="D85" s="8" t="s">
        <v>83</v>
      </c>
      <c r="E85" s="14">
        <f>일위대가!F559</f>
        <v>0</v>
      </c>
      <c r="F85" s="14">
        <f>일위대가!H559</f>
        <v>4169</v>
      </c>
      <c r="G85" s="14">
        <f>일위대가!J559</f>
        <v>0</v>
      </c>
      <c r="H85" s="14">
        <f t="shared" si="2"/>
        <v>4169</v>
      </c>
      <c r="I85" s="8" t="s">
        <v>623</v>
      </c>
      <c r="J85" s="8" t="s">
        <v>1603</v>
      </c>
      <c r="K85" s="2" t="s">
        <v>52</v>
      </c>
      <c r="L85" s="2" t="s">
        <v>52</v>
      </c>
      <c r="M85" s="2" t="s">
        <v>1603</v>
      </c>
      <c r="N85" s="2" t="s">
        <v>52</v>
      </c>
    </row>
    <row r="86" spans="1:14" ht="30" customHeight="1" x14ac:dyDescent="0.3">
      <c r="A86" s="8" t="s">
        <v>629</v>
      </c>
      <c r="B86" s="8" t="s">
        <v>626</v>
      </c>
      <c r="C86" s="8" t="s">
        <v>627</v>
      </c>
      <c r="D86" s="8" t="s">
        <v>83</v>
      </c>
      <c r="E86" s="14">
        <f>일위대가!F563</f>
        <v>0</v>
      </c>
      <c r="F86" s="14">
        <f>일위대가!H563</f>
        <v>4169</v>
      </c>
      <c r="G86" s="14">
        <f>일위대가!J563</f>
        <v>0</v>
      </c>
      <c r="H86" s="14">
        <f t="shared" si="2"/>
        <v>4169</v>
      </c>
      <c r="I86" s="8" t="s">
        <v>628</v>
      </c>
      <c r="J86" s="8" t="s">
        <v>52</v>
      </c>
      <c r="K86" s="2" t="s">
        <v>52</v>
      </c>
      <c r="L86" s="2" t="s">
        <v>52</v>
      </c>
      <c r="M86" s="2" t="s">
        <v>52</v>
      </c>
      <c r="N86" s="2" t="s">
        <v>52</v>
      </c>
    </row>
    <row r="87" spans="1:14" ht="30" customHeight="1" x14ac:dyDescent="0.3">
      <c r="A87" s="8" t="s">
        <v>633</v>
      </c>
      <c r="B87" s="8" t="s">
        <v>631</v>
      </c>
      <c r="C87" s="8" t="s">
        <v>52</v>
      </c>
      <c r="D87" s="8" t="s">
        <v>83</v>
      </c>
      <c r="E87" s="14">
        <f>일위대가!F568</f>
        <v>0</v>
      </c>
      <c r="F87" s="14">
        <f>일위대가!H568</f>
        <v>31680</v>
      </c>
      <c r="G87" s="14">
        <f>일위대가!J568</f>
        <v>0</v>
      </c>
      <c r="H87" s="14">
        <f t="shared" si="2"/>
        <v>31680</v>
      </c>
      <c r="I87" s="8" t="s">
        <v>632</v>
      </c>
      <c r="J87" s="8" t="s">
        <v>52</v>
      </c>
      <c r="K87" s="2" t="s">
        <v>52</v>
      </c>
      <c r="L87" s="2" t="s">
        <v>52</v>
      </c>
      <c r="M87" s="2" t="s">
        <v>52</v>
      </c>
      <c r="N87" s="2" t="s">
        <v>52</v>
      </c>
    </row>
    <row r="88" spans="1:14" ht="30" customHeight="1" x14ac:dyDescent="0.3">
      <c r="A88" s="8" t="s">
        <v>637</v>
      </c>
      <c r="B88" s="8" t="s">
        <v>635</v>
      </c>
      <c r="C88" s="8" t="s">
        <v>52</v>
      </c>
      <c r="D88" s="8" t="s">
        <v>83</v>
      </c>
      <c r="E88" s="14">
        <f>일위대가!F573</f>
        <v>0</v>
      </c>
      <c r="F88" s="14">
        <f>일위대가!H573</f>
        <v>31680</v>
      </c>
      <c r="G88" s="14">
        <f>일위대가!J573</f>
        <v>0</v>
      </c>
      <c r="H88" s="14">
        <f t="shared" si="2"/>
        <v>31680</v>
      </c>
      <c r="I88" s="8" t="s">
        <v>636</v>
      </c>
      <c r="J88" s="8" t="s">
        <v>52</v>
      </c>
      <c r="K88" s="2" t="s">
        <v>52</v>
      </c>
      <c r="L88" s="2" t="s">
        <v>52</v>
      </c>
      <c r="M88" s="2" t="s">
        <v>52</v>
      </c>
      <c r="N88" s="2" t="s">
        <v>52</v>
      </c>
    </row>
    <row r="89" spans="1:14" ht="30" customHeight="1" x14ac:dyDescent="0.3">
      <c r="A89" s="8" t="s">
        <v>642</v>
      </c>
      <c r="B89" s="8" t="s">
        <v>639</v>
      </c>
      <c r="C89" s="8" t="s">
        <v>640</v>
      </c>
      <c r="D89" s="8" t="s">
        <v>330</v>
      </c>
      <c r="E89" s="14">
        <f>일위대가!F577</f>
        <v>0</v>
      </c>
      <c r="F89" s="14">
        <f>일위대가!H577</f>
        <v>11119</v>
      </c>
      <c r="G89" s="14">
        <f>일위대가!J577</f>
        <v>0</v>
      </c>
      <c r="H89" s="14">
        <f t="shared" si="2"/>
        <v>11119</v>
      </c>
      <c r="I89" s="8" t="s">
        <v>641</v>
      </c>
      <c r="J89" s="8" t="s">
        <v>52</v>
      </c>
      <c r="K89" s="2" t="s">
        <v>52</v>
      </c>
      <c r="L89" s="2" t="s">
        <v>52</v>
      </c>
      <c r="M89" s="2" t="s">
        <v>52</v>
      </c>
      <c r="N89" s="2" t="s">
        <v>52</v>
      </c>
    </row>
    <row r="90" spans="1:14" ht="30" customHeight="1" x14ac:dyDescent="0.3">
      <c r="A90" s="8" t="s">
        <v>647</v>
      </c>
      <c r="B90" s="8" t="s">
        <v>644</v>
      </c>
      <c r="C90" s="8" t="s">
        <v>645</v>
      </c>
      <c r="D90" s="8" t="s">
        <v>330</v>
      </c>
      <c r="E90" s="14">
        <f>일위대가!F581</f>
        <v>0</v>
      </c>
      <c r="F90" s="14">
        <f>일위대가!H581</f>
        <v>16792</v>
      </c>
      <c r="G90" s="14">
        <f>일위대가!J581</f>
        <v>0</v>
      </c>
      <c r="H90" s="14">
        <f t="shared" si="2"/>
        <v>16792</v>
      </c>
      <c r="I90" s="8" t="s">
        <v>646</v>
      </c>
      <c r="J90" s="8" t="s">
        <v>52</v>
      </c>
      <c r="K90" s="2" t="s">
        <v>52</v>
      </c>
      <c r="L90" s="2" t="s">
        <v>52</v>
      </c>
      <c r="M90" s="2" t="s">
        <v>52</v>
      </c>
      <c r="N90" s="2" t="s">
        <v>52</v>
      </c>
    </row>
    <row r="91" spans="1:14" ht="30" customHeight="1" x14ac:dyDescent="0.3">
      <c r="A91" s="8" t="s">
        <v>721</v>
      </c>
      <c r="B91" s="8" t="s">
        <v>719</v>
      </c>
      <c r="C91" s="8" t="s">
        <v>720</v>
      </c>
      <c r="D91" s="8" t="s">
        <v>61</v>
      </c>
      <c r="E91" s="14">
        <f>일위대가!F588</f>
        <v>0</v>
      </c>
      <c r="F91" s="14">
        <f>일위대가!H588</f>
        <v>0</v>
      </c>
      <c r="G91" s="14">
        <f>일위대가!J588</f>
        <v>197144</v>
      </c>
      <c r="H91" s="14">
        <f t="shared" si="2"/>
        <v>197144</v>
      </c>
      <c r="I91" s="8" t="s">
        <v>1624</v>
      </c>
      <c r="J91" s="8" t="s">
        <v>712</v>
      </c>
      <c r="K91" s="2" t="s">
        <v>52</v>
      </c>
      <c r="L91" s="2" t="s">
        <v>52</v>
      </c>
      <c r="M91" s="2" t="s">
        <v>712</v>
      </c>
      <c r="N91" s="2" t="s">
        <v>52</v>
      </c>
    </row>
    <row r="92" spans="1:14" ht="30" customHeight="1" x14ac:dyDescent="0.3">
      <c r="A92" s="8" t="s">
        <v>724</v>
      </c>
      <c r="B92" s="8" t="s">
        <v>723</v>
      </c>
      <c r="C92" s="8" t="s">
        <v>720</v>
      </c>
      <c r="D92" s="8" t="s">
        <v>61</v>
      </c>
      <c r="E92" s="14">
        <f>일위대가!F595</f>
        <v>0</v>
      </c>
      <c r="F92" s="14">
        <f>일위대가!H595</f>
        <v>0</v>
      </c>
      <c r="G92" s="14">
        <f>일위대가!J595</f>
        <v>197144</v>
      </c>
      <c r="H92" s="14">
        <f t="shared" si="2"/>
        <v>197144</v>
      </c>
      <c r="I92" s="8" t="s">
        <v>1635</v>
      </c>
      <c r="J92" s="8" t="s">
        <v>712</v>
      </c>
      <c r="K92" s="2" t="s">
        <v>52</v>
      </c>
      <c r="L92" s="2" t="s">
        <v>52</v>
      </c>
      <c r="M92" s="2" t="s">
        <v>712</v>
      </c>
      <c r="N92" s="2" t="s">
        <v>52</v>
      </c>
    </row>
    <row r="93" spans="1:14" ht="30" customHeight="1" x14ac:dyDescent="0.3">
      <c r="A93" s="8" t="s">
        <v>782</v>
      </c>
      <c r="B93" s="8" t="s">
        <v>779</v>
      </c>
      <c r="C93" s="8" t="s">
        <v>780</v>
      </c>
      <c r="D93" s="8" t="s">
        <v>77</v>
      </c>
      <c r="E93" s="14">
        <f>일위대가!F600</f>
        <v>0</v>
      </c>
      <c r="F93" s="14">
        <f>일위대가!H600</f>
        <v>78672</v>
      </c>
      <c r="G93" s="14">
        <f>일위대가!J600</f>
        <v>0</v>
      </c>
      <c r="H93" s="14">
        <f t="shared" si="2"/>
        <v>78672</v>
      </c>
      <c r="I93" s="8" t="s">
        <v>781</v>
      </c>
      <c r="J93" s="8" t="s">
        <v>739</v>
      </c>
      <c r="K93" s="2" t="s">
        <v>52</v>
      </c>
      <c r="L93" s="2" t="s">
        <v>52</v>
      </c>
      <c r="M93" s="2" t="s">
        <v>739</v>
      </c>
      <c r="N93" s="2" t="s">
        <v>52</v>
      </c>
    </row>
    <row r="94" spans="1:14" ht="30" customHeight="1" x14ac:dyDescent="0.3">
      <c r="A94" s="8" t="s">
        <v>815</v>
      </c>
      <c r="B94" s="8" t="s">
        <v>812</v>
      </c>
      <c r="C94" s="8" t="s">
        <v>813</v>
      </c>
      <c r="D94" s="8" t="s">
        <v>83</v>
      </c>
      <c r="E94" s="14">
        <f>일위대가!F607</f>
        <v>7872</v>
      </c>
      <c r="F94" s="14">
        <f>일위대가!H607</f>
        <v>0</v>
      </c>
      <c r="G94" s="14">
        <f>일위대가!J607</f>
        <v>0</v>
      </c>
      <c r="H94" s="14">
        <f t="shared" si="2"/>
        <v>7872</v>
      </c>
      <c r="I94" s="8" t="s">
        <v>814</v>
      </c>
      <c r="J94" s="8" t="s">
        <v>811</v>
      </c>
      <c r="K94" s="2" t="s">
        <v>52</v>
      </c>
      <c r="L94" s="2" t="s">
        <v>52</v>
      </c>
      <c r="M94" s="2" t="s">
        <v>811</v>
      </c>
      <c r="N94" s="2" t="s">
        <v>52</v>
      </c>
    </row>
    <row r="95" spans="1:14" ht="30" customHeight="1" x14ac:dyDescent="0.3">
      <c r="A95" s="8" t="s">
        <v>820</v>
      </c>
      <c r="B95" s="8" t="s">
        <v>817</v>
      </c>
      <c r="C95" s="8" t="s">
        <v>818</v>
      </c>
      <c r="D95" s="8" t="s">
        <v>83</v>
      </c>
      <c r="E95" s="14">
        <f>일위대가!F613</f>
        <v>0</v>
      </c>
      <c r="F95" s="14">
        <f>일위대가!H613</f>
        <v>24860</v>
      </c>
      <c r="G95" s="14">
        <f>일위대가!J613</f>
        <v>248</v>
      </c>
      <c r="H95" s="14">
        <f t="shared" si="2"/>
        <v>25108</v>
      </c>
      <c r="I95" s="8" t="s">
        <v>819</v>
      </c>
      <c r="J95" s="8" t="s">
        <v>811</v>
      </c>
      <c r="K95" s="2" t="s">
        <v>52</v>
      </c>
      <c r="L95" s="2" t="s">
        <v>52</v>
      </c>
      <c r="M95" s="2" t="s">
        <v>811</v>
      </c>
      <c r="N95" s="2" t="s">
        <v>52</v>
      </c>
    </row>
    <row r="96" spans="1:14" ht="30" customHeight="1" x14ac:dyDescent="0.3">
      <c r="A96" s="8" t="s">
        <v>839</v>
      </c>
      <c r="B96" s="8" t="s">
        <v>836</v>
      </c>
      <c r="C96" s="8" t="s">
        <v>837</v>
      </c>
      <c r="D96" s="8" t="s">
        <v>105</v>
      </c>
      <c r="E96" s="14">
        <f>일위대가!F618</f>
        <v>0</v>
      </c>
      <c r="F96" s="14">
        <f>일위대가!H618</f>
        <v>293493</v>
      </c>
      <c r="G96" s="14">
        <f>일위대가!J618</f>
        <v>0</v>
      </c>
      <c r="H96" s="14">
        <f t="shared" si="2"/>
        <v>293493</v>
      </c>
      <c r="I96" s="8" t="s">
        <v>838</v>
      </c>
      <c r="J96" s="8" t="s">
        <v>1667</v>
      </c>
      <c r="K96" s="2" t="s">
        <v>52</v>
      </c>
      <c r="L96" s="2" t="s">
        <v>52</v>
      </c>
      <c r="M96" s="2" t="s">
        <v>1667</v>
      </c>
      <c r="N96" s="2" t="s">
        <v>52</v>
      </c>
    </row>
    <row r="97" spans="1:14" ht="30" customHeight="1" x14ac:dyDescent="0.3">
      <c r="A97" s="8" t="s">
        <v>851</v>
      </c>
      <c r="B97" s="8" t="s">
        <v>848</v>
      </c>
      <c r="C97" s="8" t="s">
        <v>849</v>
      </c>
      <c r="D97" s="8" t="s">
        <v>113</v>
      </c>
      <c r="E97" s="14">
        <f>일위대가!F623</f>
        <v>0</v>
      </c>
      <c r="F97" s="14">
        <f>일위대가!H623</f>
        <v>666721</v>
      </c>
      <c r="G97" s="14">
        <f>일위대가!J623</f>
        <v>0</v>
      </c>
      <c r="H97" s="14">
        <f t="shared" si="2"/>
        <v>666721</v>
      </c>
      <c r="I97" s="8" t="s">
        <v>850</v>
      </c>
      <c r="J97" s="8" t="s">
        <v>1674</v>
      </c>
      <c r="K97" s="2" t="s">
        <v>52</v>
      </c>
      <c r="L97" s="2" t="s">
        <v>52</v>
      </c>
      <c r="M97" s="2" t="s">
        <v>1674</v>
      </c>
      <c r="N97" s="2" t="s">
        <v>52</v>
      </c>
    </row>
    <row r="98" spans="1:14" ht="30" customHeight="1" x14ac:dyDescent="0.3">
      <c r="A98" s="8" t="s">
        <v>856</v>
      </c>
      <c r="B98" s="8" t="s">
        <v>853</v>
      </c>
      <c r="C98" s="8" t="s">
        <v>854</v>
      </c>
      <c r="D98" s="8" t="s">
        <v>105</v>
      </c>
      <c r="E98" s="14">
        <f>일위대가!F629</f>
        <v>0</v>
      </c>
      <c r="F98" s="14">
        <f>일위대가!H629</f>
        <v>91732</v>
      </c>
      <c r="G98" s="14">
        <f>일위대가!J629</f>
        <v>0</v>
      </c>
      <c r="H98" s="14">
        <f t="shared" si="2"/>
        <v>91732</v>
      </c>
      <c r="I98" s="8" t="s">
        <v>855</v>
      </c>
      <c r="J98" s="8" t="s">
        <v>1681</v>
      </c>
      <c r="K98" s="2" t="s">
        <v>52</v>
      </c>
      <c r="L98" s="2" t="s">
        <v>52</v>
      </c>
      <c r="M98" s="2" t="s">
        <v>1681</v>
      </c>
      <c r="N98" s="2" t="s">
        <v>52</v>
      </c>
    </row>
    <row r="99" spans="1:14" ht="30" customHeight="1" x14ac:dyDescent="0.3">
      <c r="A99" s="8" t="s">
        <v>881</v>
      </c>
      <c r="B99" s="8" t="s">
        <v>878</v>
      </c>
      <c r="C99" s="8" t="s">
        <v>879</v>
      </c>
      <c r="D99" s="8" t="s">
        <v>83</v>
      </c>
      <c r="E99" s="14">
        <f>일위대가!F635</f>
        <v>0</v>
      </c>
      <c r="F99" s="14">
        <f>일위대가!H635</f>
        <v>3366</v>
      </c>
      <c r="G99" s="14">
        <f>일위대가!J635</f>
        <v>134</v>
      </c>
      <c r="H99" s="14">
        <f t="shared" si="2"/>
        <v>3500</v>
      </c>
      <c r="I99" s="8" t="s">
        <v>880</v>
      </c>
      <c r="J99" s="8" t="s">
        <v>1690</v>
      </c>
      <c r="K99" s="2" t="s">
        <v>52</v>
      </c>
      <c r="L99" s="2" t="s">
        <v>52</v>
      </c>
      <c r="M99" s="2" t="s">
        <v>1690</v>
      </c>
      <c r="N99" s="2" t="s">
        <v>52</v>
      </c>
    </row>
    <row r="100" spans="1:14" ht="30" customHeight="1" x14ac:dyDescent="0.3">
      <c r="A100" s="8" t="s">
        <v>892</v>
      </c>
      <c r="B100" s="8" t="s">
        <v>853</v>
      </c>
      <c r="C100" s="8" t="s">
        <v>844</v>
      </c>
      <c r="D100" s="8" t="s">
        <v>105</v>
      </c>
      <c r="E100" s="14">
        <f>일위대가!F641</f>
        <v>0</v>
      </c>
      <c r="F100" s="14">
        <f>일위대가!H641</f>
        <v>91732</v>
      </c>
      <c r="G100" s="14">
        <f>일위대가!J641</f>
        <v>0</v>
      </c>
      <c r="H100" s="14">
        <f t="shared" ref="H100:H121" si="3">E100+F100+G100</f>
        <v>91732</v>
      </c>
      <c r="I100" s="8" t="s">
        <v>891</v>
      </c>
      <c r="J100" s="8" t="s">
        <v>1681</v>
      </c>
      <c r="K100" s="2" t="s">
        <v>52</v>
      </c>
      <c r="L100" s="2" t="s">
        <v>52</v>
      </c>
      <c r="M100" s="2" t="s">
        <v>1681</v>
      </c>
      <c r="N100" s="2" t="s">
        <v>52</v>
      </c>
    </row>
    <row r="101" spans="1:14" ht="30" customHeight="1" x14ac:dyDescent="0.3">
      <c r="A101" s="8" t="s">
        <v>902</v>
      </c>
      <c r="B101" s="8" t="s">
        <v>899</v>
      </c>
      <c r="C101" s="8" t="s">
        <v>900</v>
      </c>
      <c r="D101" s="8" t="s">
        <v>83</v>
      </c>
      <c r="E101" s="14">
        <f>일위대가!F648</f>
        <v>1642</v>
      </c>
      <c r="F101" s="14">
        <f>일위대가!H648</f>
        <v>30866</v>
      </c>
      <c r="G101" s="14">
        <f>일위대가!J648</f>
        <v>863</v>
      </c>
      <c r="H101" s="14">
        <f t="shared" si="3"/>
        <v>33371</v>
      </c>
      <c r="I101" s="8" t="s">
        <v>901</v>
      </c>
      <c r="J101" s="8" t="s">
        <v>1703</v>
      </c>
      <c r="K101" s="2" t="s">
        <v>52</v>
      </c>
      <c r="L101" s="2" t="s">
        <v>52</v>
      </c>
      <c r="M101" s="2" t="s">
        <v>1703</v>
      </c>
      <c r="N101" s="2" t="s">
        <v>52</v>
      </c>
    </row>
    <row r="102" spans="1:14" ht="30" customHeight="1" x14ac:dyDescent="0.3">
      <c r="A102" s="8" t="s">
        <v>1716</v>
      </c>
      <c r="B102" s="8" t="s">
        <v>1713</v>
      </c>
      <c r="C102" s="8" t="s">
        <v>1714</v>
      </c>
      <c r="D102" s="8" t="s">
        <v>83</v>
      </c>
      <c r="E102" s="14">
        <f>일위대가!F654</f>
        <v>0</v>
      </c>
      <c r="F102" s="14">
        <f>일위대가!H654</f>
        <v>28771</v>
      </c>
      <c r="G102" s="14">
        <f>일위대가!J654</f>
        <v>863</v>
      </c>
      <c r="H102" s="14">
        <f t="shared" si="3"/>
        <v>29634</v>
      </c>
      <c r="I102" s="8" t="s">
        <v>1715</v>
      </c>
      <c r="J102" s="8" t="s">
        <v>1724</v>
      </c>
      <c r="K102" s="2" t="s">
        <v>52</v>
      </c>
      <c r="L102" s="2" t="s">
        <v>52</v>
      </c>
      <c r="M102" s="2" t="s">
        <v>1724</v>
      </c>
      <c r="N102" s="2" t="s">
        <v>52</v>
      </c>
    </row>
    <row r="103" spans="1:14" ht="30" customHeight="1" x14ac:dyDescent="0.3">
      <c r="A103" s="8" t="s">
        <v>1721</v>
      </c>
      <c r="B103" s="8" t="s">
        <v>1718</v>
      </c>
      <c r="C103" s="8" t="s">
        <v>1719</v>
      </c>
      <c r="D103" s="8" t="s">
        <v>83</v>
      </c>
      <c r="E103" s="14">
        <f>일위대가!F658</f>
        <v>0</v>
      </c>
      <c r="F103" s="14">
        <f>일위대가!H658</f>
        <v>2095</v>
      </c>
      <c r="G103" s="14">
        <f>일위대가!J658</f>
        <v>0</v>
      </c>
      <c r="H103" s="14">
        <f t="shared" si="3"/>
        <v>2095</v>
      </c>
      <c r="I103" s="8" t="s">
        <v>1720</v>
      </c>
      <c r="J103" s="8" t="s">
        <v>1732</v>
      </c>
      <c r="K103" s="2" t="s">
        <v>52</v>
      </c>
      <c r="L103" s="2" t="s">
        <v>52</v>
      </c>
      <c r="M103" s="2" t="s">
        <v>1732</v>
      </c>
      <c r="N103" s="2" t="s">
        <v>52</v>
      </c>
    </row>
    <row r="104" spans="1:14" ht="30" customHeight="1" x14ac:dyDescent="0.3">
      <c r="A104" s="8" t="s">
        <v>913</v>
      </c>
      <c r="B104" s="8" t="s">
        <v>1738</v>
      </c>
      <c r="C104" s="8" t="s">
        <v>52</v>
      </c>
      <c r="D104" s="8" t="s">
        <v>52</v>
      </c>
      <c r="E104" s="14">
        <f>일위대가!F663</f>
        <v>724</v>
      </c>
      <c r="F104" s="14">
        <f>일위대가!H663</f>
        <v>4700</v>
      </c>
      <c r="G104" s="14">
        <f>일위대가!J663</f>
        <v>0</v>
      </c>
      <c r="H104" s="14">
        <f t="shared" si="3"/>
        <v>5424</v>
      </c>
      <c r="I104" s="8" t="s">
        <v>52</v>
      </c>
      <c r="J104" s="8" t="s">
        <v>52</v>
      </c>
      <c r="K104" s="2" t="s">
        <v>52</v>
      </c>
      <c r="L104" s="2" t="s">
        <v>52</v>
      </c>
      <c r="M104" s="2" t="s">
        <v>52</v>
      </c>
      <c r="N104" s="2" t="s">
        <v>52</v>
      </c>
    </row>
    <row r="105" spans="1:14" ht="30" customHeight="1" x14ac:dyDescent="0.3">
      <c r="A105" s="8" t="s">
        <v>921</v>
      </c>
      <c r="B105" s="8" t="s">
        <v>919</v>
      </c>
      <c r="C105" s="8" t="s">
        <v>52</v>
      </c>
      <c r="D105" s="8" t="s">
        <v>83</v>
      </c>
      <c r="E105" s="14">
        <f>일위대가!F669</f>
        <v>0</v>
      </c>
      <c r="F105" s="14">
        <f>일위대가!H669</f>
        <v>11725</v>
      </c>
      <c r="G105" s="14">
        <f>일위대가!J669</f>
        <v>351</v>
      </c>
      <c r="H105" s="14">
        <f t="shared" si="3"/>
        <v>12076</v>
      </c>
      <c r="I105" s="8" t="s">
        <v>920</v>
      </c>
      <c r="J105" s="8" t="s">
        <v>1749</v>
      </c>
      <c r="K105" s="2" t="s">
        <v>52</v>
      </c>
      <c r="L105" s="2" t="s">
        <v>52</v>
      </c>
      <c r="M105" s="2" t="s">
        <v>1749</v>
      </c>
      <c r="N105" s="2" t="s">
        <v>52</v>
      </c>
    </row>
    <row r="106" spans="1:14" ht="30" customHeight="1" x14ac:dyDescent="0.3">
      <c r="A106" s="8" t="s">
        <v>938</v>
      </c>
      <c r="B106" s="8" t="s">
        <v>935</v>
      </c>
      <c r="C106" s="8" t="s">
        <v>936</v>
      </c>
      <c r="D106" s="8" t="s">
        <v>83</v>
      </c>
      <c r="E106" s="14">
        <f>일위대가!F675</f>
        <v>0</v>
      </c>
      <c r="F106" s="14">
        <f>일위대가!H675</f>
        <v>18090</v>
      </c>
      <c r="G106" s="14">
        <f>일위대가!J675</f>
        <v>180</v>
      </c>
      <c r="H106" s="14">
        <f t="shared" si="3"/>
        <v>18270</v>
      </c>
      <c r="I106" s="8" t="s">
        <v>937</v>
      </c>
      <c r="J106" s="8" t="s">
        <v>1754</v>
      </c>
      <c r="K106" s="2" t="s">
        <v>52</v>
      </c>
      <c r="L106" s="2" t="s">
        <v>52</v>
      </c>
      <c r="M106" s="2" t="s">
        <v>1754</v>
      </c>
      <c r="N106" s="2" t="s">
        <v>52</v>
      </c>
    </row>
    <row r="107" spans="1:14" ht="30" customHeight="1" x14ac:dyDescent="0.3">
      <c r="A107" s="8" t="s">
        <v>948</v>
      </c>
      <c r="B107" s="8" t="s">
        <v>935</v>
      </c>
      <c r="C107" s="8" t="s">
        <v>946</v>
      </c>
      <c r="D107" s="8" t="s">
        <v>83</v>
      </c>
      <c r="E107" s="14">
        <f>일위대가!F682</f>
        <v>0</v>
      </c>
      <c r="F107" s="14">
        <f>일위대가!H682</f>
        <v>23517</v>
      </c>
      <c r="G107" s="14">
        <f>일위대가!J682</f>
        <v>180</v>
      </c>
      <c r="H107" s="14">
        <f t="shared" si="3"/>
        <v>23697</v>
      </c>
      <c r="I107" s="8" t="s">
        <v>947</v>
      </c>
      <c r="J107" s="8" t="s">
        <v>1754</v>
      </c>
      <c r="K107" s="2" t="s">
        <v>52</v>
      </c>
      <c r="L107" s="2" t="s">
        <v>52</v>
      </c>
      <c r="M107" s="2" t="s">
        <v>1754</v>
      </c>
      <c r="N107" s="2" t="s">
        <v>52</v>
      </c>
    </row>
    <row r="108" spans="1:14" ht="30" customHeight="1" x14ac:dyDescent="0.3">
      <c r="A108" s="8" t="s">
        <v>955</v>
      </c>
      <c r="B108" s="8" t="s">
        <v>952</v>
      </c>
      <c r="C108" s="8" t="s">
        <v>953</v>
      </c>
      <c r="D108" s="8" t="s">
        <v>83</v>
      </c>
      <c r="E108" s="14">
        <f>일위대가!F688</f>
        <v>0</v>
      </c>
      <c r="F108" s="14">
        <f>일위대가!H688</f>
        <v>13907</v>
      </c>
      <c r="G108" s="14">
        <f>일위대가!J688</f>
        <v>278</v>
      </c>
      <c r="H108" s="14">
        <f t="shared" si="3"/>
        <v>14185</v>
      </c>
      <c r="I108" s="8" t="s">
        <v>954</v>
      </c>
      <c r="J108" s="8" t="s">
        <v>1766</v>
      </c>
      <c r="K108" s="2" t="s">
        <v>52</v>
      </c>
      <c r="L108" s="2" t="s">
        <v>52</v>
      </c>
      <c r="M108" s="2" t="s">
        <v>1766</v>
      </c>
      <c r="N108" s="2" t="s">
        <v>52</v>
      </c>
    </row>
    <row r="109" spans="1:14" ht="30" customHeight="1" x14ac:dyDescent="0.3">
      <c r="A109" s="8" t="s">
        <v>1771</v>
      </c>
      <c r="B109" s="8" t="s">
        <v>1102</v>
      </c>
      <c r="C109" s="8" t="s">
        <v>1772</v>
      </c>
      <c r="D109" s="8" t="s">
        <v>83</v>
      </c>
      <c r="E109" s="14">
        <f>일위대가!F694</f>
        <v>0</v>
      </c>
      <c r="F109" s="14">
        <f>일위대가!H694</f>
        <v>7607</v>
      </c>
      <c r="G109" s="14">
        <f>일위대가!J694</f>
        <v>152</v>
      </c>
      <c r="H109" s="14">
        <f t="shared" si="3"/>
        <v>7759</v>
      </c>
      <c r="I109" s="8" t="s">
        <v>1773</v>
      </c>
      <c r="J109" s="8" t="s">
        <v>1774</v>
      </c>
      <c r="K109" s="2" t="s">
        <v>52</v>
      </c>
      <c r="L109" s="2" t="s">
        <v>52</v>
      </c>
      <c r="M109" s="2" t="s">
        <v>1774</v>
      </c>
      <c r="N109" s="2" t="s">
        <v>52</v>
      </c>
    </row>
    <row r="110" spans="1:14" ht="30" customHeight="1" x14ac:dyDescent="0.3">
      <c r="A110" s="8" t="s">
        <v>1779</v>
      </c>
      <c r="B110" s="8" t="s">
        <v>1477</v>
      </c>
      <c r="C110" s="8" t="s">
        <v>1780</v>
      </c>
      <c r="D110" s="8" t="s">
        <v>83</v>
      </c>
      <c r="E110" s="14">
        <f>일위대가!F700</f>
        <v>508</v>
      </c>
      <c r="F110" s="14">
        <f>일위대가!H700</f>
        <v>0</v>
      </c>
      <c r="G110" s="14">
        <f>일위대가!J700</f>
        <v>0</v>
      </c>
      <c r="H110" s="14">
        <f t="shared" si="3"/>
        <v>508</v>
      </c>
      <c r="I110" s="8" t="s">
        <v>1781</v>
      </c>
      <c r="J110" s="8" t="s">
        <v>1476</v>
      </c>
      <c r="K110" s="2" t="s">
        <v>52</v>
      </c>
      <c r="L110" s="2" t="s">
        <v>52</v>
      </c>
      <c r="M110" s="2" t="s">
        <v>1476</v>
      </c>
      <c r="N110" s="2" t="s">
        <v>52</v>
      </c>
    </row>
    <row r="111" spans="1:14" ht="30" customHeight="1" x14ac:dyDescent="0.3">
      <c r="A111" s="8" t="s">
        <v>1484</v>
      </c>
      <c r="B111" s="8" t="s">
        <v>1481</v>
      </c>
      <c r="C111" s="8" t="s">
        <v>1482</v>
      </c>
      <c r="D111" s="8" t="s">
        <v>83</v>
      </c>
      <c r="E111" s="14">
        <f>일위대가!F705</f>
        <v>0</v>
      </c>
      <c r="F111" s="14">
        <f>일위대가!H705</f>
        <v>3422</v>
      </c>
      <c r="G111" s="14">
        <f>일위대가!J705</f>
        <v>0</v>
      </c>
      <c r="H111" s="14">
        <f t="shared" si="3"/>
        <v>3422</v>
      </c>
      <c r="I111" s="8" t="s">
        <v>1483</v>
      </c>
      <c r="J111" s="8" t="s">
        <v>1476</v>
      </c>
      <c r="K111" s="2" t="s">
        <v>52</v>
      </c>
      <c r="L111" s="2" t="s">
        <v>52</v>
      </c>
      <c r="M111" s="2" t="s">
        <v>1476</v>
      </c>
      <c r="N111" s="2" t="s">
        <v>52</v>
      </c>
    </row>
    <row r="112" spans="1:14" ht="30" customHeight="1" x14ac:dyDescent="0.3">
      <c r="A112" s="8" t="s">
        <v>1356</v>
      </c>
      <c r="B112" s="8" t="s">
        <v>1353</v>
      </c>
      <c r="C112" s="8" t="s">
        <v>1354</v>
      </c>
      <c r="D112" s="8" t="s">
        <v>153</v>
      </c>
      <c r="E112" s="14">
        <f>일위대가!F713</f>
        <v>9427</v>
      </c>
      <c r="F112" s="14">
        <f>일위대가!H713</f>
        <v>80005</v>
      </c>
      <c r="G112" s="14">
        <f>일위대가!J713</f>
        <v>2176</v>
      </c>
      <c r="H112" s="14">
        <f t="shared" si="3"/>
        <v>91608</v>
      </c>
      <c r="I112" s="8" t="s">
        <v>1355</v>
      </c>
      <c r="J112" s="8" t="s">
        <v>52</v>
      </c>
      <c r="K112" s="2" t="s">
        <v>52</v>
      </c>
      <c r="L112" s="2" t="s">
        <v>52</v>
      </c>
      <c r="M112" s="2" t="s">
        <v>52</v>
      </c>
      <c r="N112" s="2" t="s">
        <v>52</v>
      </c>
    </row>
    <row r="113" spans="1:14" ht="30" customHeight="1" x14ac:dyDescent="0.3">
      <c r="A113" s="8" t="s">
        <v>1360</v>
      </c>
      <c r="B113" s="8" t="s">
        <v>1353</v>
      </c>
      <c r="C113" s="8" t="s">
        <v>1358</v>
      </c>
      <c r="D113" s="8" t="s">
        <v>153</v>
      </c>
      <c r="E113" s="14">
        <f>일위대가!F721</f>
        <v>1781</v>
      </c>
      <c r="F113" s="14">
        <f>일위대가!H721</f>
        <v>16128</v>
      </c>
      <c r="G113" s="14">
        <f>일위대가!J721</f>
        <v>344</v>
      </c>
      <c r="H113" s="14">
        <f t="shared" si="3"/>
        <v>18253</v>
      </c>
      <c r="I113" s="8" t="s">
        <v>1359</v>
      </c>
      <c r="J113" s="8" t="s">
        <v>52</v>
      </c>
      <c r="K113" s="2" t="s">
        <v>52</v>
      </c>
      <c r="L113" s="2" t="s">
        <v>52</v>
      </c>
      <c r="M113" s="2" t="s">
        <v>52</v>
      </c>
      <c r="N113" s="2" t="s">
        <v>52</v>
      </c>
    </row>
    <row r="114" spans="1:14" ht="30" customHeight="1" x14ac:dyDescent="0.3">
      <c r="A114" s="8" t="s">
        <v>1364</v>
      </c>
      <c r="B114" s="8" t="s">
        <v>1347</v>
      </c>
      <c r="C114" s="8" t="s">
        <v>1362</v>
      </c>
      <c r="D114" s="8" t="s">
        <v>153</v>
      </c>
      <c r="E114" s="14">
        <f>일위대가!F728</f>
        <v>1102</v>
      </c>
      <c r="F114" s="14">
        <f>일위대가!H728</f>
        <v>8095</v>
      </c>
      <c r="G114" s="14">
        <f>일위대가!J728</f>
        <v>237</v>
      </c>
      <c r="H114" s="14">
        <f t="shared" si="3"/>
        <v>9434</v>
      </c>
      <c r="I114" s="8" t="s">
        <v>1363</v>
      </c>
      <c r="J114" s="8" t="s">
        <v>52</v>
      </c>
      <c r="K114" s="2" t="s">
        <v>52</v>
      </c>
      <c r="L114" s="2" t="s">
        <v>52</v>
      </c>
      <c r="M114" s="2" t="s">
        <v>52</v>
      </c>
      <c r="N114" s="2" t="s">
        <v>52</v>
      </c>
    </row>
    <row r="115" spans="1:14" ht="30" customHeight="1" x14ac:dyDescent="0.3">
      <c r="A115" s="8" t="s">
        <v>1806</v>
      </c>
      <c r="B115" s="8" t="s">
        <v>1311</v>
      </c>
      <c r="C115" s="8" t="s">
        <v>1804</v>
      </c>
      <c r="D115" s="8" t="s">
        <v>805</v>
      </c>
      <c r="E115" s="14">
        <f>일위대가!F733</f>
        <v>105</v>
      </c>
      <c r="F115" s="14">
        <f>일위대가!H733</f>
        <v>7161</v>
      </c>
      <c r="G115" s="14">
        <f>일위대가!J733</f>
        <v>231</v>
      </c>
      <c r="H115" s="14">
        <f t="shared" si="3"/>
        <v>7497</v>
      </c>
      <c r="I115" s="8" t="s">
        <v>1805</v>
      </c>
      <c r="J115" s="8" t="s">
        <v>1834</v>
      </c>
      <c r="K115" s="2" t="s">
        <v>52</v>
      </c>
      <c r="L115" s="2" t="s">
        <v>52</v>
      </c>
      <c r="M115" s="2" t="s">
        <v>1834</v>
      </c>
      <c r="N115" s="2" t="s">
        <v>52</v>
      </c>
    </row>
    <row r="116" spans="1:14" ht="30" customHeight="1" x14ac:dyDescent="0.3">
      <c r="A116" s="8" t="s">
        <v>1829</v>
      </c>
      <c r="B116" s="8" t="s">
        <v>1827</v>
      </c>
      <c r="C116" s="8" t="s">
        <v>1185</v>
      </c>
      <c r="D116" s="8" t="s">
        <v>805</v>
      </c>
      <c r="E116" s="14">
        <f>일위대가!F738</f>
        <v>87</v>
      </c>
      <c r="F116" s="14">
        <f>일위대가!H738</f>
        <v>6173</v>
      </c>
      <c r="G116" s="14">
        <f>일위대가!J738</f>
        <v>189</v>
      </c>
      <c r="H116" s="14">
        <f t="shared" si="3"/>
        <v>6449</v>
      </c>
      <c r="I116" s="8" t="s">
        <v>1828</v>
      </c>
      <c r="J116" s="8" t="s">
        <v>1834</v>
      </c>
      <c r="K116" s="2" t="s">
        <v>52</v>
      </c>
      <c r="L116" s="2" t="s">
        <v>52</v>
      </c>
      <c r="M116" s="2" t="s">
        <v>1834</v>
      </c>
      <c r="N116" s="2" t="s">
        <v>52</v>
      </c>
    </row>
    <row r="117" spans="1:14" ht="30" customHeight="1" x14ac:dyDescent="0.3">
      <c r="A117" s="8" t="s">
        <v>1544</v>
      </c>
      <c r="B117" s="8" t="s">
        <v>1527</v>
      </c>
      <c r="C117" s="8" t="s">
        <v>1542</v>
      </c>
      <c r="D117" s="8" t="s">
        <v>83</v>
      </c>
      <c r="E117" s="14">
        <f>일위대가!F746</f>
        <v>0</v>
      </c>
      <c r="F117" s="14">
        <f>일위대가!H746</f>
        <v>6438</v>
      </c>
      <c r="G117" s="14">
        <f>일위대가!J746</f>
        <v>0</v>
      </c>
      <c r="H117" s="14">
        <f t="shared" si="3"/>
        <v>6438</v>
      </c>
      <c r="I117" s="8" t="s">
        <v>1543</v>
      </c>
      <c r="J117" s="8" t="s">
        <v>1853</v>
      </c>
      <c r="K117" s="2" t="s">
        <v>52</v>
      </c>
      <c r="L117" s="2" t="s">
        <v>52</v>
      </c>
      <c r="M117" s="2" t="s">
        <v>1853</v>
      </c>
      <c r="N117" s="2" t="s">
        <v>52</v>
      </c>
    </row>
    <row r="118" spans="1:14" ht="30" customHeight="1" x14ac:dyDescent="0.3">
      <c r="A118" s="8" t="s">
        <v>1577</v>
      </c>
      <c r="B118" s="8" t="s">
        <v>1573</v>
      </c>
      <c r="C118" s="8" t="s">
        <v>1574</v>
      </c>
      <c r="D118" s="8" t="s">
        <v>1575</v>
      </c>
      <c r="E118" s="14">
        <f>일위대가!F753</f>
        <v>8514</v>
      </c>
      <c r="F118" s="14">
        <f>일위대가!H753</f>
        <v>28744</v>
      </c>
      <c r="G118" s="14">
        <f>일위대가!J753</f>
        <v>1745</v>
      </c>
      <c r="H118" s="14">
        <f t="shared" si="3"/>
        <v>39003</v>
      </c>
      <c r="I118" s="8" t="s">
        <v>1576</v>
      </c>
      <c r="J118" s="8" t="s">
        <v>1859</v>
      </c>
      <c r="K118" s="2" t="s">
        <v>1860</v>
      </c>
      <c r="L118" s="2" t="s">
        <v>52</v>
      </c>
      <c r="M118" s="2" t="s">
        <v>1859</v>
      </c>
      <c r="N118" s="2" t="s">
        <v>64</v>
      </c>
    </row>
    <row r="119" spans="1:14" ht="30" customHeight="1" x14ac:dyDescent="0.3">
      <c r="A119" s="8" t="s">
        <v>1588</v>
      </c>
      <c r="B119" s="8" t="s">
        <v>1585</v>
      </c>
      <c r="C119" s="8" t="s">
        <v>1586</v>
      </c>
      <c r="D119" s="8" t="s">
        <v>1575</v>
      </c>
      <c r="E119" s="14">
        <f>일위대가!F760</f>
        <v>7673</v>
      </c>
      <c r="F119" s="14">
        <f>일위대가!H760</f>
        <v>42474</v>
      </c>
      <c r="G119" s="14">
        <f>일위대가!J760</f>
        <v>2027</v>
      </c>
      <c r="H119" s="14">
        <f t="shared" si="3"/>
        <v>52174</v>
      </c>
      <c r="I119" s="8" t="s">
        <v>1587</v>
      </c>
      <c r="J119" s="8" t="s">
        <v>1877</v>
      </c>
      <c r="K119" s="2" t="s">
        <v>1860</v>
      </c>
      <c r="L119" s="2" t="s">
        <v>52</v>
      </c>
      <c r="M119" s="2" t="s">
        <v>1877</v>
      </c>
      <c r="N119" s="2" t="s">
        <v>64</v>
      </c>
    </row>
    <row r="120" spans="1:14" ht="30" customHeight="1" x14ac:dyDescent="0.3">
      <c r="A120" s="8" t="s">
        <v>1606</v>
      </c>
      <c r="B120" s="8" t="s">
        <v>1894</v>
      </c>
      <c r="C120" s="8" t="s">
        <v>614</v>
      </c>
      <c r="D120" s="8" t="s">
        <v>83</v>
      </c>
      <c r="E120" s="14">
        <f>일위대가!F764</f>
        <v>0</v>
      </c>
      <c r="F120" s="14">
        <f>일위대가!H764</f>
        <v>4169</v>
      </c>
      <c r="G120" s="14">
        <f>일위대가!J764</f>
        <v>0</v>
      </c>
      <c r="H120" s="14">
        <f t="shared" si="3"/>
        <v>4169</v>
      </c>
      <c r="I120" s="8" t="s">
        <v>52</v>
      </c>
      <c r="J120" s="8" t="s">
        <v>1603</v>
      </c>
      <c r="K120" s="2" t="s">
        <v>52</v>
      </c>
      <c r="L120" s="2" t="s">
        <v>52</v>
      </c>
      <c r="M120" s="2" t="s">
        <v>1603</v>
      </c>
      <c r="N120" s="2" t="s">
        <v>52</v>
      </c>
    </row>
    <row r="121" spans="1:14" ht="30" customHeight="1" x14ac:dyDescent="0.3">
      <c r="A121" s="8" t="s">
        <v>1897</v>
      </c>
      <c r="B121" s="8" t="s">
        <v>1898</v>
      </c>
      <c r="C121" s="8" t="s">
        <v>1899</v>
      </c>
      <c r="D121" s="8" t="s">
        <v>1575</v>
      </c>
      <c r="E121" s="14">
        <f>일위대가!F771</f>
        <v>13693</v>
      </c>
      <c r="F121" s="14">
        <f>일위대가!H771</f>
        <v>36869</v>
      </c>
      <c r="G121" s="14">
        <f>일위대가!J771</f>
        <v>9174</v>
      </c>
      <c r="H121" s="14">
        <f t="shared" si="3"/>
        <v>59736</v>
      </c>
      <c r="I121" s="8" t="s">
        <v>1900</v>
      </c>
      <c r="J121" s="8" t="s">
        <v>1901</v>
      </c>
      <c r="K121" s="2" t="s">
        <v>1860</v>
      </c>
      <c r="L121" s="2" t="s">
        <v>52</v>
      </c>
      <c r="M121" s="2" t="s">
        <v>1901</v>
      </c>
      <c r="N121" s="2" t="s">
        <v>64</v>
      </c>
    </row>
  </sheetData>
  <mergeCells count="2">
    <mergeCell ref="A1:J1"/>
    <mergeCell ref="A2:J2"/>
  </mergeCells>
  <phoneticPr fontId="1" type="noConversion"/>
  <pageMargins left="0.78740157480314954" right="0" top="0.39370078740157477" bottom="0.39370078740157477" header="0" footer="0"/>
  <pageSetup paperSize="9"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Y771"/>
  <sheetViews>
    <sheetView workbookViewId="0">
      <selection sqref="A1:M1"/>
    </sheetView>
  </sheetViews>
  <sheetFormatPr defaultRowHeight="16.5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7" width="2.625" hidden="1" customWidth="1"/>
    <col min="48" max="48" width="1.625" hidden="1" customWidth="1"/>
    <col min="49" max="49" width="24.625" hidden="1" customWidth="1"/>
    <col min="50" max="51" width="2.625" hidden="1" customWidth="1"/>
  </cols>
  <sheetData>
    <row r="1" spans="1:51" ht="30" customHeight="1" x14ac:dyDescent="0.3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51" ht="30" customHeight="1" x14ac:dyDescent="0.3">
      <c r="A2" s="37" t="s">
        <v>2</v>
      </c>
      <c r="B2" s="37" t="s">
        <v>3</v>
      </c>
      <c r="C2" s="37" t="s">
        <v>4</v>
      </c>
      <c r="D2" s="37" t="s">
        <v>5</v>
      </c>
      <c r="E2" s="37" t="s">
        <v>6</v>
      </c>
      <c r="F2" s="37"/>
      <c r="G2" s="37" t="s">
        <v>9</v>
      </c>
      <c r="H2" s="37"/>
      <c r="I2" s="37" t="s">
        <v>10</v>
      </c>
      <c r="J2" s="37"/>
      <c r="K2" s="37" t="s">
        <v>11</v>
      </c>
      <c r="L2" s="37"/>
      <c r="M2" s="37" t="s">
        <v>12</v>
      </c>
      <c r="N2" s="36" t="s">
        <v>703</v>
      </c>
      <c r="O2" s="36" t="s">
        <v>20</v>
      </c>
      <c r="P2" s="36" t="s">
        <v>22</v>
      </c>
      <c r="Q2" s="36" t="s">
        <v>23</v>
      </c>
      <c r="R2" s="36" t="s">
        <v>24</v>
      </c>
      <c r="S2" s="36" t="s">
        <v>25</v>
      </c>
      <c r="T2" s="36" t="s">
        <v>26</v>
      </c>
      <c r="U2" s="36" t="s">
        <v>27</v>
      </c>
      <c r="V2" s="36" t="s">
        <v>28</v>
      </c>
      <c r="W2" s="36" t="s">
        <v>29</v>
      </c>
      <c r="X2" s="36" t="s">
        <v>30</v>
      </c>
      <c r="Y2" s="36" t="s">
        <v>31</v>
      </c>
      <c r="Z2" s="36" t="s">
        <v>32</v>
      </c>
      <c r="AA2" s="36" t="s">
        <v>33</v>
      </c>
      <c r="AB2" s="36" t="s">
        <v>34</v>
      </c>
      <c r="AC2" s="36" t="s">
        <v>35</v>
      </c>
      <c r="AD2" s="36" t="s">
        <v>36</v>
      </c>
      <c r="AE2" s="36" t="s">
        <v>37</v>
      </c>
      <c r="AF2" s="36" t="s">
        <v>38</v>
      </c>
      <c r="AG2" s="36" t="s">
        <v>39</v>
      </c>
      <c r="AH2" s="36" t="s">
        <v>40</v>
      </c>
      <c r="AI2" s="36" t="s">
        <v>41</v>
      </c>
      <c r="AJ2" s="36" t="s">
        <v>42</v>
      </c>
      <c r="AK2" s="36" t="s">
        <v>43</v>
      </c>
      <c r="AL2" s="36" t="s">
        <v>44</v>
      </c>
      <c r="AM2" s="36" t="s">
        <v>45</v>
      </c>
      <c r="AN2" s="36" t="s">
        <v>46</v>
      </c>
      <c r="AO2" s="36" t="s">
        <v>47</v>
      </c>
      <c r="AP2" s="36" t="s">
        <v>704</v>
      </c>
      <c r="AQ2" s="36" t="s">
        <v>705</v>
      </c>
      <c r="AR2" s="36" t="s">
        <v>706</v>
      </c>
      <c r="AS2" s="36" t="s">
        <v>707</v>
      </c>
      <c r="AT2" s="36" t="s">
        <v>708</v>
      </c>
      <c r="AU2" s="36" t="s">
        <v>709</v>
      </c>
      <c r="AV2" s="36" t="s">
        <v>48</v>
      </c>
      <c r="AW2" s="36" t="s">
        <v>710</v>
      </c>
      <c r="AX2" s="1" t="s">
        <v>702</v>
      </c>
      <c r="AY2" s="1" t="s">
        <v>21</v>
      </c>
    </row>
    <row r="3" spans="1:51" ht="30" customHeight="1" x14ac:dyDescent="0.3">
      <c r="A3" s="37"/>
      <c r="B3" s="37"/>
      <c r="C3" s="37"/>
      <c r="D3" s="37"/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8</v>
      </c>
      <c r="K3" s="4" t="s">
        <v>7</v>
      </c>
      <c r="L3" s="4" t="s">
        <v>8</v>
      </c>
      <c r="M3" s="37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</row>
    <row r="4" spans="1:51" ht="30" customHeight="1" x14ac:dyDescent="0.3">
      <c r="A4" s="41" t="s">
        <v>711</v>
      </c>
      <c r="B4" s="41"/>
      <c r="C4" s="41"/>
      <c r="D4" s="41"/>
      <c r="E4" s="42"/>
      <c r="F4" s="43"/>
      <c r="G4" s="42"/>
      <c r="H4" s="43"/>
      <c r="I4" s="42"/>
      <c r="J4" s="43"/>
      <c r="K4" s="42"/>
      <c r="L4" s="43"/>
      <c r="M4" s="41"/>
      <c r="N4" s="1" t="s">
        <v>63</v>
      </c>
    </row>
    <row r="5" spans="1:51" ht="30" customHeight="1" x14ac:dyDescent="0.3">
      <c r="A5" s="8" t="s">
        <v>713</v>
      </c>
      <c r="B5" s="8" t="s">
        <v>714</v>
      </c>
      <c r="C5" s="8" t="s">
        <v>381</v>
      </c>
      <c r="D5" s="9">
        <v>0.12</v>
      </c>
      <c r="E5" s="13">
        <f>단가대비표!O102</f>
        <v>3827000</v>
      </c>
      <c r="F5" s="14">
        <f>TRUNC(E5*D5,1)</f>
        <v>459240</v>
      </c>
      <c r="G5" s="13">
        <f>단가대비표!P102</f>
        <v>0</v>
      </c>
      <c r="H5" s="14">
        <f>TRUNC(G5*D5,1)</f>
        <v>0</v>
      </c>
      <c r="I5" s="13">
        <f>단가대비표!V102</f>
        <v>0</v>
      </c>
      <c r="J5" s="14">
        <f>TRUNC(I5*D5,1)</f>
        <v>0</v>
      </c>
      <c r="K5" s="13">
        <f t="shared" ref="K5:L8" si="0">TRUNC(E5+G5+I5,1)</f>
        <v>3827000</v>
      </c>
      <c r="L5" s="14">
        <f t="shared" si="0"/>
        <v>459240</v>
      </c>
      <c r="M5" s="8" t="s">
        <v>715</v>
      </c>
      <c r="N5" s="2" t="s">
        <v>52</v>
      </c>
      <c r="O5" s="2" t="s">
        <v>716</v>
      </c>
      <c r="P5" s="2" t="s">
        <v>65</v>
      </c>
      <c r="Q5" s="2" t="s">
        <v>65</v>
      </c>
      <c r="R5" s="2" t="s">
        <v>64</v>
      </c>
      <c r="S5" s="3"/>
      <c r="T5" s="3"/>
      <c r="U5" s="3"/>
      <c r="V5" s="3">
        <v>1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2" t="s">
        <v>52</v>
      </c>
      <c r="AW5" s="2" t="s">
        <v>717</v>
      </c>
      <c r="AX5" s="2" t="s">
        <v>52</v>
      </c>
      <c r="AY5" s="2" t="s">
        <v>718</v>
      </c>
    </row>
    <row r="6" spans="1:51" ht="30" customHeight="1" x14ac:dyDescent="0.3">
      <c r="A6" s="8" t="s">
        <v>719</v>
      </c>
      <c r="B6" s="8" t="s">
        <v>720</v>
      </c>
      <c r="C6" s="8" t="s">
        <v>61</v>
      </c>
      <c r="D6" s="9">
        <v>1</v>
      </c>
      <c r="E6" s="13">
        <f>일위대가목록!E91</f>
        <v>0</v>
      </c>
      <c r="F6" s="14">
        <f>TRUNC(E6*D6,1)</f>
        <v>0</v>
      </c>
      <c r="G6" s="13">
        <f>일위대가목록!F91</f>
        <v>0</v>
      </c>
      <c r="H6" s="14">
        <f>TRUNC(G6*D6,1)</f>
        <v>0</v>
      </c>
      <c r="I6" s="13">
        <f>일위대가목록!G91</f>
        <v>197144</v>
      </c>
      <c r="J6" s="14">
        <f>TRUNC(I6*D6,1)</f>
        <v>197144</v>
      </c>
      <c r="K6" s="13">
        <f t="shared" si="0"/>
        <v>197144</v>
      </c>
      <c r="L6" s="14">
        <f t="shared" si="0"/>
        <v>197144</v>
      </c>
      <c r="M6" s="8" t="s">
        <v>715</v>
      </c>
      <c r="N6" s="2" t="s">
        <v>52</v>
      </c>
      <c r="O6" s="2" t="s">
        <v>721</v>
      </c>
      <c r="P6" s="2" t="s">
        <v>64</v>
      </c>
      <c r="Q6" s="2" t="s">
        <v>65</v>
      </c>
      <c r="R6" s="2" t="s">
        <v>65</v>
      </c>
      <c r="S6" s="3"/>
      <c r="T6" s="3"/>
      <c r="U6" s="3"/>
      <c r="V6" s="3">
        <v>1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2" t="s">
        <v>52</v>
      </c>
      <c r="AW6" s="2" t="s">
        <v>722</v>
      </c>
      <c r="AX6" s="2" t="s">
        <v>52</v>
      </c>
      <c r="AY6" s="2" t="s">
        <v>718</v>
      </c>
    </row>
    <row r="7" spans="1:51" ht="30" customHeight="1" x14ac:dyDescent="0.3">
      <c r="A7" s="8" t="s">
        <v>723</v>
      </c>
      <c r="B7" s="8" t="s">
        <v>720</v>
      </c>
      <c r="C7" s="8" t="s">
        <v>61</v>
      </c>
      <c r="D7" s="9">
        <v>1</v>
      </c>
      <c r="E7" s="13">
        <f>일위대가목록!E92</f>
        <v>0</v>
      </c>
      <c r="F7" s="14">
        <f>TRUNC(E7*D7,1)</f>
        <v>0</v>
      </c>
      <c r="G7" s="13">
        <f>일위대가목록!F92</f>
        <v>0</v>
      </c>
      <c r="H7" s="14">
        <f>TRUNC(G7*D7,1)</f>
        <v>0</v>
      </c>
      <c r="I7" s="13">
        <f>일위대가목록!G92</f>
        <v>197144</v>
      </c>
      <c r="J7" s="14">
        <f>TRUNC(I7*D7,1)</f>
        <v>197144</v>
      </c>
      <c r="K7" s="13">
        <f t="shared" si="0"/>
        <v>197144</v>
      </c>
      <c r="L7" s="14">
        <f t="shared" si="0"/>
        <v>197144</v>
      </c>
      <c r="M7" s="8" t="s">
        <v>715</v>
      </c>
      <c r="N7" s="2" t="s">
        <v>52</v>
      </c>
      <c r="O7" s="2" t="s">
        <v>724</v>
      </c>
      <c r="P7" s="2" t="s">
        <v>64</v>
      </c>
      <c r="Q7" s="2" t="s">
        <v>65</v>
      </c>
      <c r="R7" s="2" t="s">
        <v>65</v>
      </c>
      <c r="S7" s="3"/>
      <c r="T7" s="3"/>
      <c r="U7" s="3"/>
      <c r="V7" s="3">
        <v>1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2" t="s">
        <v>52</v>
      </c>
      <c r="AW7" s="2" t="s">
        <v>725</v>
      </c>
      <c r="AX7" s="2" t="s">
        <v>52</v>
      </c>
      <c r="AY7" s="2" t="s">
        <v>718</v>
      </c>
    </row>
    <row r="8" spans="1:51" ht="30" customHeight="1" x14ac:dyDescent="0.3">
      <c r="A8" s="8" t="s">
        <v>726</v>
      </c>
      <c r="B8" s="8" t="s">
        <v>727</v>
      </c>
      <c r="C8" s="8" t="s">
        <v>571</v>
      </c>
      <c r="D8" s="9">
        <v>1</v>
      </c>
      <c r="E8" s="13">
        <v>0</v>
      </c>
      <c r="F8" s="14">
        <f>TRUNC(E8*D8,1)</f>
        <v>0</v>
      </c>
      <c r="G8" s="13">
        <v>0</v>
      </c>
      <c r="H8" s="14">
        <f>TRUNC(G8*D8,1)</f>
        <v>0</v>
      </c>
      <c r="I8" s="13">
        <f>TRUNC(SUMIF(V5:V8, RIGHTB(O8, 1), L5:L8)*U8, 2)</f>
        <v>853528</v>
      </c>
      <c r="J8" s="14">
        <f>TRUNC(I8*D8,1)</f>
        <v>853528</v>
      </c>
      <c r="K8" s="13">
        <f t="shared" si="0"/>
        <v>853528</v>
      </c>
      <c r="L8" s="14">
        <f t="shared" si="0"/>
        <v>853528</v>
      </c>
      <c r="M8" s="8" t="s">
        <v>52</v>
      </c>
      <c r="N8" s="2" t="s">
        <v>63</v>
      </c>
      <c r="O8" s="2" t="s">
        <v>728</v>
      </c>
      <c r="P8" s="2" t="s">
        <v>65</v>
      </c>
      <c r="Q8" s="2" t="s">
        <v>65</v>
      </c>
      <c r="R8" s="2" t="s">
        <v>65</v>
      </c>
      <c r="S8" s="3">
        <v>3</v>
      </c>
      <c r="T8" s="3">
        <v>2</v>
      </c>
      <c r="U8" s="3">
        <v>1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2" t="s">
        <v>52</v>
      </c>
      <c r="AW8" s="2" t="s">
        <v>729</v>
      </c>
      <c r="AX8" s="2" t="s">
        <v>52</v>
      </c>
      <c r="AY8" s="2" t="s">
        <v>52</v>
      </c>
    </row>
    <row r="9" spans="1:51" ht="30" customHeight="1" x14ac:dyDescent="0.3">
      <c r="A9" s="8" t="s">
        <v>730</v>
      </c>
      <c r="B9" s="8" t="s">
        <v>52</v>
      </c>
      <c r="C9" s="8" t="s">
        <v>52</v>
      </c>
      <c r="D9" s="9"/>
      <c r="E9" s="13"/>
      <c r="F9" s="14">
        <f>TRUNC(SUMIF(N5:N8, N4, F5:F8),0)</f>
        <v>0</v>
      </c>
      <c r="G9" s="13"/>
      <c r="H9" s="14">
        <f>TRUNC(SUMIF(N5:N8, N4, H5:H8),0)</f>
        <v>0</v>
      </c>
      <c r="I9" s="13"/>
      <c r="J9" s="14">
        <f>TRUNC(SUMIF(N5:N8, N4, J5:J8),0)</f>
        <v>853528</v>
      </c>
      <c r="K9" s="13"/>
      <c r="L9" s="14">
        <f>F9+H9+J9</f>
        <v>853528</v>
      </c>
      <c r="M9" s="8" t="s">
        <v>52</v>
      </c>
      <c r="N9" s="2" t="s">
        <v>72</v>
      </c>
      <c r="O9" s="2" t="s">
        <v>72</v>
      </c>
      <c r="P9" s="2" t="s">
        <v>52</v>
      </c>
      <c r="Q9" s="2" t="s">
        <v>52</v>
      </c>
      <c r="R9" s="2" t="s">
        <v>52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2" t="s">
        <v>52</v>
      </c>
      <c r="AW9" s="2" t="s">
        <v>52</v>
      </c>
      <c r="AX9" s="2" t="s">
        <v>52</v>
      </c>
      <c r="AY9" s="2" t="s">
        <v>52</v>
      </c>
    </row>
    <row r="10" spans="1:51" ht="30" customHeight="1" x14ac:dyDescent="0.3">
      <c r="A10" s="9"/>
      <c r="B10" s="9"/>
      <c r="C10" s="9"/>
      <c r="D10" s="9"/>
      <c r="E10" s="13"/>
      <c r="F10" s="14"/>
      <c r="G10" s="13"/>
      <c r="H10" s="14"/>
      <c r="I10" s="13"/>
      <c r="J10" s="14"/>
      <c r="K10" s="13"/>
      <c r="L10" s="14"/>
      <c r="M10" s="9"/>
    </row>
    <row r="11" spans="1:51" ht="30" customHeight="1" x14ac:dyDescent="0.3">
      <c r="A11" s="41" t="s">
        <v>731</v>
      </c>
      <c r="B11" s="41"/>
      <c r="C11" s="41"/>
      <c r="D11" s="41"/>
      <c r="E11" s="42"/>
      <c r="F11" s="43"/>
      <c r="G11" s="42"/>
      <c r="H11" s="43"/>
      <c r="I11" s="42"/>
      <c r="J11" s="43"/>
      <c r="K11" s="42"/>
      <c r="L11" s="43"/>
      <c r="M11" s="41"/>
      <c r="N11" s="1" t="s">
        <v>69</v>
      </c>
    </row>
    <row r="12" spans="1:51" ht="30" customHeight="1" x14ac:dyDescent="0.3">
      <c r="A12" s="8" t="s">
        <v>713</v>
      </c>
      <c r="B12" s="8" t="s">
        <v>732</v>
      </c>
      <c r="C12" s="8" t="s">
        <v>381</v>
      </c>
      <c r="D12" s="9">
        <v>0.12</v>
      </c>
      <c r="E12" s="13">
        <f>단가대비표!O103</f>
        <v>3348000</v>
      </c>
      <c r="F12" s="14">
        <f>TRUNC(E12*D12,1)</f>
        <v>401760</v>
      </c>
      <c r="G12" s="13">
        <f>단가대비표!P103</f>
        <v>0</v>
      </c>
      <c r="H12" s="14">
        <f>TRUNC(G12*D12,1)</f>
        <v>0</v>
      </c>
      <c r="I12" s="13">
        <f>단가대비표!V103</f>
        <v>0</v>
      </c>
      <c r="J12" s="14">
        <f>TRUNC(I12*D12,1)</f>
        <v>0</v>
      </c>
      <c r="K12" s="13">
        <f t="shared" ref="K12:L15" si="1">TRUNC(E12+G12+I12,1)</f>
        <v>3348000</v>
      </c>
      <c r="L12" s="14">
        <f t="shared" si="1"/>
        <v>401760</v>
      </c>
      <c r="M12" s="8" t="s">
        <v>715</v>
      </c>
      <c r="N12" s="2" t="s">
        <v>52</v>
      </c>
      <c r="O12" s="2" t="s">
        <v>733</v>
      </c>
      <c r="P12" s="2" t="s">
        <v>65</v>
      </c>
      <c r="Q12" s="2" t="s">
        <v>65</v>
      </c>
      <c r="R12" s="2" t="s">
        <v>64</v>
      </c>
      <c r="S12" s="3"/>
      <c r="T12" s="3"/>
      <c r="U12" s="3"/>
      <c r="V12" s="3">
        <v>1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2" t="s">
        <v>52</v>
      </c>
      <c r="AW12" s="2" t="s">
        <v>734</v>
      </c>
      <c r="AX12" s="2" t="s">
        <v>52</v>
      </c>
      <c r="AY12" s="2" t="s">
        <v>718</v>
      </c>
    </row>
    <row r="13" spans="1:51" ht="30" customHeight="1" x14ac:dyDescent="0.3">
      <c r="A13" s="8" t="s">
        <v>719</v>
      </c>
      <c r="B13" s="8" t="s">
        <v>720</v>
      </c>
      <c r="C13" s="8" t="s">
        <v>61</v>
      </c>
      <c r="D13" s="9">
        <v>1</v>
      </c>
      <c r="E13" s="13">
        <f>일위대가목록!E91</f>
        <v>0</v>
      </c>
      <c r="F13" s="14">
        <f>TRUNC(E13*D13,1)</f>
        <v>0</v>
      </c>
      <c r="G13" s="13">
        <f>일위대가목록!F91</f>
        <v>0</v>
      </c>
      <c r="H13" s="14">
        <f>TRUNC(G13*D13,1)</f>
        <v>0</v>
      </c>
      <c r="I13" s="13">
        <f>일위대가목록!G91</f>
        <v>197144</v>
      </c>
      <c r="J13" s="14">
        <f>TRUNC(I13*D13,1)</f>
        <v>197144</v>
      </c>
      <c r="K13" s="13">
        <f t="shared" si="1"/>
        <v>197144</v>
      </c>
      <c r="L13" s="14">
        <f t="shared" si="1"/>
        <v>197144</v>
      </c>
      <c r="M13" s="8" t="s">
        <v>715</v>
      </c>
      <c r="N13" s="2" t="s">
        <v>52</v>
      </c>
      <c r="O13" s="2" t="s">
        <v>721</v>
      </c>
      <c r="P13" s="2" t="s">
        <v>64</v>
      </c>
      <c r="Q13" s="2" t="s">
        <v>65</v>
      </c>
      <c r="R13" s="2" t="s">
        <v>65</v>
      </c>
      <c r="S13" s="3"/>
      <c r="T13" s="3"/>
      <c r="U13" s="3"/>
      <c r="V13" s="3">
        <v>1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2" t="s">
        <v>52</v>
      </c>
      <c r="AW13" s="2" t="s">
        <v>735</v>
      </c>
      <c r="AX13" s="2" t="s">
        <v>52</v>
      </c>
      <c r="AY13" s="2" t="s">
        <v>718</v>
      </c>
    </row>
    <row r="14" spans="1:51" ht="30" customHeight="1" x14ac:dyDescent="0.3">
      <c r="A14" s="8" t="s">
        <v>723</v>
      </c>
      <c r="B14" s="8" t="s">
        <v>720</v>
      </c>
      <c r="C14" s="8" t="s">
        <v>61</v>
      </c>
      <c r="D14" s="9">
        <v>1</v>
      </c>
      <c r="E14" s="13">
        <f>일위대가목록!E92</f>
        <v>0</v>
      </c>
      <c r="F14" s="14">
        <f>TRUNC(E14*D14,1)</f>
        <v>0</v>
      </c>
      <c r="G14" s="13">
        <f>일위대가목록!F92</f>
        <v>0</v>
      </c>
      <c r="H14" s="14">
        <f>TRUNC(G14*D14,1)</f>
        <v>0</v>
      </c>
      <c r="I14" s="13">
        <f>일위대가목록!G92</f>
        <v>197144</v>
      </c>
      <c r="J14" s="14">
        <f>TRUNC(I14*D14,1)</f>
        <v>197144</v>
      </c>
      <c r="K14" s="13">
        <f t="shared" si="1"/>
        <v>197144</v>
      </c>
      <c r="L14" s="14">
        <f t="shared" si="1"/>
        <v>197144</v>
      </c>
      <c r="M14" s="8" t="s">
        <v>715</v>
      </c>
      <c r="N14" s="2" t="s">
        <v>52</v>
      </c>
      <c r="O14" s="2" t="s">
        <v>724</v>
      </c>
      <c r="P14" s="2" t="s">
        <v>64</v>
      </c>
      <c r="Q14" s="2" t="s">
        <v>65</v>
      </c>
      <c r="R14" s="2" t="s">
        <v>65</v>
      </c>
      <c r="S14" s="3"/>
      <c r="T14" s="3"/>
      <c r="U14" s="3"/>
      <c r="V14" s="3">
        <v>1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2" t="s">
        <v>52</v>
      </c>
      <c r="AW14" s="2" t="s">
        <v>736</v>
      </c>
      <c r="AX14" s="2" t="s">
        <v>52</v>
      </c>
      <c r="AY14" s="2" t="s">
        <v>718</v>
      </c>
    </row>
    <row r="15" spans="1:51" ht="30" customHeight="1" x14ac:dyDescent="0.3">
      <c r="A15" s="8" t="s">
        <v>726</v>
      </c>
      <c r="B15" s="8" t="s">
        <v>727</v>
      </c>
      <c r="C15" s="8" t="s">
        <v>571</v>
      </c>
      <c r="D15" s="9">
        <v>1</v>
      </c>
      <c r="E15" s="13">
        <v>0</v>
      </c>
      <c r="F15" s="14">
        <f>TRUNC(E15*D15,1)</f>
        <v>0</v>
      </c>
      <c r="G15" s="13">
        <v>0</v>
      </c>
      <c r="H15" s="14">
        <f>TRUNC(G15*D15,1)</f>
        <v>0</v>
      </c>
      <c r="I15" s="13">
        <f>TRUNC(SUMIF(V12:V15, RIGHTB(O15, 1), L12:L15)*U15, 2)</f>
        <v>796048</v>
      </c>
      <c r="J15" s="14">
        <f>TRUNC(I15*D15,1)</f>
        <v>796048</v>
      </c>
      <c r="K15" s="13">
        <f t="shared" si="1"/>
        <v>796048</v>
      </c>
      <c r="L15" s="14">
        <f t="shared" si="1"/>
        <v>796048</v>
      </c>
      <c r="M15" s="8" t="s">
        <v>52</v>
      </c>
      <c r="N15" s="2" t="s">
        <v>69</v>
      </c>
      <c r="O15" s="2" t="s">
        <v>728</v>
      </c>
      <c r="P15" s="2" t="s">
        <v>65</v>
      </c>
      <c r="Q15" s="2" t="s">
        <v>65</v>
      </c>
      <c r="R15" s="2" t="s">
        <v>65</v>
      </c>
      <c r="S15" s="3">
        <v>3</v>
      </c>
      <c r="T15" s="3">
        <v>2</v>
      </c>
      <c r="U15" s="3">
        <v>1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2" t="s">
        <v>52</v>
      </c>
      <c r="AW15" s="2" t="s">
        <v>737</v>
      </c>
      <c r="AX15" s="2" t="s">
        <v>52</v>
      </c>
      <c r="AY15" s="2" t="s">
        <v>52</v>
      </c>
    </row>
    <row r="16" spans="1:51" ht="30" customHeight="1" x14ac:dyDescent="0.3">
      <c r="A16" s="8" t="s">
        <v>730</v>
      </c>
      <c r="B16" s="8" t="s">
        <v>52</v>
      </c>
      <c r="C16" s="8" t="s">
        <v>52</v>
      </c>
      <c r="D16" s="9"/>
      <c r="E16" s="13"/>
      <c r="F16" s="14">
        <f>TRUNC(SUMIF(N12:N15, N11, F12:F15),0)</f>
        <v>0</v>
      </c>
      <c r="G16" s="13"/>
      <c r="H16" s="14">
        <f>TRUNC(SUMIF(N12:N15, N11, H12:H15),0)</f>
        <v>0</v>
      </c>
      <c r="I16" s="13"/>
      <c r="J16" s="14">
        <f>TRUNC(SUMIF(N12:N15, N11, J12:J15),0)</f>
        <v>796048</v>
      </c>
      <c r="K16" s="13"/>
      <c r="L16" s="14">
        <f>F16+H16+J16</f>
        <v>796048</v>
      </c>
      <c r="M16" s="8" t="s">
        <v>52</v>
      </c>
      <c r="N16" s="2" t="s">
        <v>72</v>
      </c>
      <c r="O16" s="2" t="s">
        <v>72</v>
      </c>
      <c r="P16" s="2" t="s">
        <v>52</v>
      </c>
      <c r="Q16" s="2" t="s">
        <v>52</v>
      </c>
      <c r="R16" s="2" t="s">
        <v>52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2" t="s">
        <v>52</v>
      </c>
      <c r="AW16" s="2" t="s">
        <v>52</v>
      </c>
      <c r="AX16" s="2" t="s">
        <v>52</v>
      </c>
      <c r="AY16" s="2" t="s">
        <v>52</v>
      </c>
    </row>
    <row r="17" spans="1:51" ht="30" customHeight="1" x14ac:dyDescent="0.3">
      <c r="A17" s="9"/>
      <c r="B17" s="9"/>
      <c r="C17" s="9"/>
      <c r="D17" s="9"/>
      <c r="E17" s="13"/>
      <c r="F17" s="14"/>
      <c r="G17" s="13"/>
      <c r="H17" s="14"/>
      <c r="I17" s="13"/>
      <c r="J17" s="14"/>
      <c r="K17" s="13"/>
      <c r="L17" s="14"/>
      <c r="M17" s="9"/>
    </row>
    <row r="18" spans="1:51" ht="30" customHeight="1" x14ac:dyDescent="0.3">
      <c r="A18" s="41" t="s">
        <v>738</v>
      </c>
      <c r="B18" s="41"/>
      <c r="C18" s="41"/>
      <c r="D18" s="41"/>
      <c r="E18" s="42"/>
      <c r="F18" s="43"/>
      <c r="G18" s="42"/>
      <c r="H18" s="43"/>
      <c r="I18" s="42"/>
      <c r="J18" s="43"/>
      <c r="K18" s="42"/>
      <c r="L18" s="43"/>
      <c r="M18" s="41"/>
      <c r="N18" s="1" t="s">
        <v>79</v>
      </c>
    </row>
    <row r="19" spans="1:51" ht="30" customHeight="1" x14ac:dyDescent="0.3">
      <c r="A19" s="8" t="s">
        <v>740</v>
      </c>
      <c r="B19" s="8" t="s">
        <v>741</v>
      </c>
      <c r="C19" s="8" t="s">
        <v>381</v>
      </c>
      <c r="D19" s="9">
        <v>0.12</v>
      </c>
      <c r="E19" s="13">
        <f>단가대비표!O94</f>
        <v>20400</v>
      </c>
      <c r="F19" s="14">
        <f t="shared" ref="F19:F28" si="2">TRUNC(E19*D19,1)</f>
        <v>2448</v>
      </c>
      <c r="G19" s="13">
        <f>단가대비표!P94</f>
        <v>0</v>
      </c>
      <c r="H19" s="14">
        <f t="shared" ref="H19:H28" si="3">TRUNC(G19*D19,1)</f>
        <v>0</v>
      </c>
      <c r="I19" s="13">
        <f>단가대비표!V94</f>
        <v>0</v>
      </c>
      <c r="J19" s="14">
        <f t="shared" ref="J19:J28" si="4">TRUNC(I19*D19,1)</f>
        <v>0</v>
      </c>
      <c r="K19" s="13">
        <f t="shared" ref="K19:K28" si="5">TRUNC(E19+G19+I19,1)</f>
        <v>20400</v>
      </c>
      <c r="L19" s="14">
        <f t="shared" ref="L19:L28" si="6">TRUNC(F19+H19+J19,1)</f>
        <v>2448</v>
      </c>
      <c r="M19" s="8" t="s">
        <v>742</v>
      </c>
      <c r="N19" s="2" t="s">
        <v>79</v>
      </c>
      <c r="O19" s="2" t="s">
        <v>743</v>
      </c>
      <c r="P19" s="2" t="s">
        <v>65</v>
      </c>
      <c r="Q19" s="2" t="s">
        <v>65</v>
      </c>
      <c r="R19" s="2" t="s">
        <v>64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2" t="s">
        <v>52</v>
      </c>
      <c r="AW19" s="2" t="s">
        <v>744</v>
      </c>
      <c r="AX19" s="2" t="s">
        <v>52</v>
      </c>
      <c r="AY19" s="2" t="s">
        <v>52</v>
      </c>
    </row>
    <row r="20" spans="1:51" ht="30" customHeight="1" x14ac:dyDescent="0.3">
      <c r="A20" s="8" t="s">
        <v>740</v>
      </c>
      <c r="B20" s="8" t="s">
        <v>745</v>
      </c>
      <c r="C20" s="8" t="s">
        <v>381</v>
      </c>
      <c r="D20" s="9">
        <v>0.12</v>
      </c>
      <c r="E20" s="13">
        <f>단가대비표!O95</f>
        <v>6100</v>
      </c>
      <c r="F20" s="14">
        <f t="shared" si="2"/>
        <v>732</v>
      </c>
      <c r="G20" s="13">
        <f>단가대비표!P95</f>
        <v>0</v>
      </c>
      <c r="H20" s="14">
        <f t="shared" si="3"/>
        <v>0</v>
      </c>
      <c r="I20" s="13">
        <f>단가대비표!V95</f>
        <v>0</v>
      </c>
      <c r="J20" s="14">
        <f t="shared" si="4"/>
        <v>0</v>
      </c>
      <c r="K20" s="13">
        <f t="shared" si="5"/>
        <v>6100</v>
      </c>
      <c r="L20" s="14">
        <f t="shared" si="6"/>
        <v>732</v>
      </c>
      <c r="M20" s="8" t="s">
        <v>746</v>
      </c>
      <c r="N20" s="2" t="s">
        <v>79</v>
      </c>
      <c r="O20" s="2" t="s">
        <v>747</v>
      </c>
      <c r="P20" s="2" t="s">
        <v>65</v>
      </c>
      <c r="Q20" s="2" t="s">
        <v>65</v>
      </c>
      <c r="R20" s="2" t="s">
        <v>64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2" t="s">
        <v>52</v>
      </c>
      <c r="AW20" s="2" t="s">
        <v>748</v>
      </c>
      <c r="AX20" s="2" t="s">
        <v>52</v>
      </c>
      <c r="AY20" s="2" t="s">
        <v>52</v>
      </c>
    </row>
    <row r="21" spans="1:51" ht="30" customHeight="1" x14ac:dyDescent="0.3">
      <c r="A21" s="8" t="s">
        <v>740</v>
      </c>
      <c r="B21" s="8" t="s">
        <v>749</v>
      </c>
      <c r="C21" s="8" t="s">
        <v>381</v>
      </c>
      <c r="D21" s="9">
        <v>0.24</v>
      </c>
      <c r="E21" s="13">
        <f>단가대비표!O96</f>
        <v>14900</v>
      </c>
      <c r="F21" s="14">
        <f t="shared" si="2"/>
        <v>3576</v>
      </c>
      <c r="G21" s="13">
        <f>단가대비표!P96</f>
        <v>0</v>
      </c>
      <c r="H21" s="14">
        <f t="shared" si="3"/>
        <v>0</v>
      </c>
      <c r="I21" s="13">
        <f>단가대비표!V96</f>
        <v>0</v>
      </c>
      <c r="J21" s="14">
        <f t="shared" si="4"/>
        <v>0</v>
      </c>
      <c r="K21" s="13">
        <f t="shared" si="5"/>
        <v>14900</v>
      </c>
      <c r="L21" s="14">
        <f t="shared" si="6"/>
        <v>3576</v>
      </c>
      <c r="M21" s="8" t="s">
        <v>750</v>
      </c>
      <c r="N21" s="2" t="s">
        <v>79</v>
      </c>
      <c r="O21" s="2" t="s">
        <v>751</v>
      </c>
      <c r="P21" s="2" t="s">
        <v>65</v>
      </c>
      <c r="Q21" s="2" t="s">
        <v>65</v>
      </c>
      <c r="R21" s="2" t="s">
        <v>64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2" t="s">
        <v>52</v>
      </c>
      <c r="AW21" s="2" t="s">
        <v>752</v>
      </c>
      <c r="AX21" s="2" t="s">
        <v>52</v>
      </c>
      <c r="AY21" s="2" t="s">
        <v>52</v>
      </c>
    </row>
    <row r="22" spans="1:51" ht="30" customHeight="1" x14ac:dyDescent="0.3">
      <c r="A22" s="8" t="s">
        <v>740</v>
      </c>
      <c r="B22" s="8" t="s">
        <v>753</v>
      </c>
      <c r="C22" s="8" t="s">
        <v>381</v>
      </c>
      <c r="D22" s="9">
        <v>0.24</v>
      </c>
      <c r="E22" s="13">
        <f>단가대비표!O99</f>
        <v>5700</v>
      </c>
      <c r="F22" s="14">
        <f t="shared" si="2"/>
        <v>1368</v>
      </c>
      <c r="G22" s="13">
        <f>단가대비표!P99</f>
        <v>0</v>
      </c>
      <c r="H22" s="14">
        <f t="shared" si="3"/>
        <v>0</v>
      </c>
      <c r="I22" s="13">
        <f>단가대비표!V99</f>
        <v>0</v>
      </c>
      <c r="J22" s="14">
        <f t="shared" si="4"/>
        <v>0</v>
      </c>
      <c r="K22" s="13">
        <f t="shared" si="5"/>
        <v>5700</v>
      </c>
      <c r="L22" s="14">
        <f t="shared" si="6"/>
        <v>1368</v>
      </c>
      <c r="M22" s="8" t="s">
        <v>754</v>
      </c>
      <c r="N22" s="2" t="s">
        <v>79</v>
      </c>
      <c r="O22" s="2" t="s">
        <v>755</v>
      </c>
      <c r="P22" s="2" t="s">
        <v>65</v>
      </c>
      <c r="Q22" s="2" t="s">
        <v>65</v>
      </c>
      <c r="R22" s="2" t="s">
        <v>64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2" t="s">
        <v>52</v>
      </c>
      <c r="AW22" s="2" t="s">
        <v>756</v>
      </c>
      <c r="AX22" s="2" t="s">
        <v>52</v>
      </c>
      <c r="AY22" s="2" t="s">
        <v>52</v>
      </c>
    </row>
    <row r="23" spans="1:51" ht="30" customHeight="1" x14ac:dyDescent="0.3">
      <c r="A23" s="8" t="s">
        <v>740</v>
      </c>
      <c r="B23" s="8" t="s">
        <v>757</v>
      </c>
      <c r="C23" s="8" t="s">
        <v>381</v>
      </c>
      <c r="D23" s="9">
        <v>0.12</v>
      </c>
      <c r="E23" s="13">
        <f>단가대비표!O97</f>
        <v>1440</v>
      </c>
      <c r="F23" s="14">
        <f t="shared" si="2"/>
        <v>172.8</v>
      </c>
      <c r="G23" s="13">
        <f>단가대비표!P97</f>
        <v>0</v>
      </c>
      <c r="H23" s="14">
        <f t="shared" si="3"/>
        <v>0</v>
      </c>
      <c r="I23" s="13">
        <f>단가대비표!V97</f>
        <v>0</v>
      </c>
      <c r="J23" s="14">
        <f t="shared" si="4"/>
        <v>0</v>
      </c>
      <c r="K23" s="13">
        <f t="shared" si="5"/>
        <v>1440</v>
      </c>
      <c r="L23" s="14">
        <f t="shared" si="6"/>
        <v>172.8</v>
      </c>
      <c r="M23" s="8" t="s">
        <v>758</v>
      </c>
      <c r="N23" s="2" t="s">
        <v>79</v>
      </c>
      <c r="O23" s="2" t="s">
        <v>759</v>
      </c>
      <c r="P23" s="2" t="s">
        <v>65</v>
      </c>
      <c r="Q23" s="2" t="s">
        <v>65</v>
      </c>
      <c r="R23" s="2" t="s">
        <v>64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2" t="s">
        <v>52</v>
      </c>
      <c r="AW23" s="2" t="s">
        <v>760</v>
      </c>
      <c r="AX23" s="2" t="s">
        <v>52</v>
      </c>
      <c r="AY23" s="2" t="s">
        <v>52</v>
      </c>
    </row>
    <row r="24" spans="1:51" ht="30" customHeight="1" x14ac:dyDescent="0.3">
      <c r="A24" s="8" t="s">
        <v>740</v>
      </c>
      <c r="B24" s="8" t="s">
        <v>761</v>
      </c>
      <c r="C24" s="8" t="s">
        <v>381</v>
      </c>
      <c r="D24" s="9">
        <v>0.24</v>
      </c>
      <c r="E24" s="13">
        <f>단가대비표!O98</f>
        <v>2100</v>
      </c>
      <c r="F24" s="14">
        <f t="shared" si="2"/>
        <v>504</v>
      </c>
      <c r="G24" s="13">
        <f>단가대비표!P98</f>
        <v>0</v>
      </c>
      <c r="H24" s="14">
        <f t="shared" si="3"/>
        <v>0</v>
      </c>
      <c r="I24" s="13">
        <f>단가대비표!V98</f>
        <v>0</v>
      </c>
      <c r="J24" s="14">
        <f t="shared" si="4"/>
        <v>0</v>
      </c>
      <c r="K24" s="13">
        <f t="shared" si="5"/>
        <v>2100</v>
      </c>
      <c r="L24" s="14">
        <f t="shared" si="6"/>
        <v>504</v>
      </c>
      <c r="M24" s="8" t="s">
        <v>762</v>
      </c>
      <c r="N24" s="2" t="s">
        <v>79</v>
      </c>
      <c r="O24" s="2" t="s">
        <v>763</v>
      </c>
      <c r="P24" s="2" t="s">
        <v>65</v>
      </c>
      <c r="Q24" s="2" t="s">
        <v>65</v>
      </c>
      <c r="R24" s="2" t="s">
        <v>64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2" t="s">
        <v>52</v>
      </c>
      <c r="AW24" s="2" t="s">
        <v>764</v>
      </c>
      <c r="AX24" s="2" t="s">
        <v>52</v>
      </c>
      <c r="AY24" s="2" t="s">
        <v>52</v>
      </c>
    </row>
    <row r="25" spans="1:51" ht="30" customHeight="1" x14ac:dyDescent="0.3">
      <c r="A25" s="8" t="s">
        <v>740</v>
      </c>
      <c r="B25" s="8" t="s">
        <v>765</v>
      </c>
      <c r="C25" s="8" t="s">
        <v>381</v>
      </c>
      <c r="D25" s="9">
        <v>0.36</v>
      </c>
      <c r="E25" s="13">
        <f>단가대비표!O100</f>
        <v>9900</v>
      </c>
      <c r="F25" s="14">
        <f t="shared" si="2"/>
        <v>3564</v>
      </c>
      <c r="G25" s="13">
        <f>단가대비표!P100</f>
        <v>0</v>
      </c>
      <c r="H25" s="14">
        <f t="shared" si="3"/>
        <v>0</v>
      </c>
      <c r="I25" s="13">
        <f>단가대비표!V100</f>
        <v>0</v>
      </c>
      <c r="J25" s="14">
        <f t="shared" si="4"/>
        <v>0</v>
      </c>
      <c r="K25" s="13">
        <f t="shared" si="5"/>
        <v>9900</v>
      </c>
      <c r="L25" s="14">
        <f t="shared" si="6"/>
        <v>3564</v>
      </c>
      <c r="M25" s="8" t="s">
        <v>766</v>
      </c>
      <c r="N25" s="2" t="s">
        <v>79</v>
      </c>
      <c r="O25" s="2" t="s">
        <v>767</v>
      </c>
      <c r="P25" s="2" t="s">
        <v>65</v>
      </c>
      <c r="Q25" s="2" t="s">
        <v>65</v>
      </c>
      <c r="R25" s="2" t="s">
        <v>64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2" t="s">
        <v>52</v>
      </c>
      <c r="AW25" s="2" t="s">
        <v>768</v>
      </c>
      <c r="AX25" s="2" t="s">
        <v>52</v>
      </c>
      <c r="AY25" s="2" t="s">
        <v>52</v>
      </c>
    </row>
    <row r="26" spans="1:51" ht="30" customHeight="1" x14ac:dyDescent="0.3">
      <c r="A26" s="8" t="s">
        <v>740</v>
      </c>
      <c r="B26" s="8" t="s">
        <v>769</v>
      </c>
      <c r="C26" s="8" t="s">
        <v>381</v>
      </c>
      <c r="D26" s="9">
        <v>0.36</v>
      </c>
      <c r="E26" s="13">
        <f>단가대비표!O101</f>
        <v>7200</v>
      </c>
      <c r="F26" s="14">
        <f t="shared" si="2"/>
        <v>2592</v>
      </c>
      <c r="G26" s="13">
        <f>단가대비표!P101</f>
        <v>0</v>
      </c>
      <c r="H26" s="14">
        <f t="shared" si="3"/>
        <v>0</v>
      </c>
      <c r="I26" s="13">
        <f>단가대비표!V101</f>
        <v>0</v>
      </c>
      <c r="J26" s="14">
        <f t="shared" si="4"/>
        <v>0</v>
      </c>
      <c r="K26" s="13">
        <f t="shared" si="5"/>
        <v>7200</v>
      </c>
      <c r="L26" s="14">
        <f t="shared" si="6"/>
        <v>2592</v>
      </c>
      <c r="M26" s="8" t="s">
        <v>770</v>
      </c>
      <c r="N26" s="2" t="s">
        <v>79</v>
      </c>
      <c r="O26" s="2" t="s">
        <v>771</v>
      </c>
      <c r="P26" s="2" t="s">
        <v>65</v>
      </c>
      <c r="Q26" s="2" t="s">
        <v>65</v>
      </c>
      <c r="R26" s="2" t="s">
        <v>64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2" t="s">
        <v>52</v>
      </c>
      <c r="AW26" s="2" t="s">
        <v>772</v>
      </c>
      <c r="AX26" s="2" t="s">
        <v>52</v>
      </c>
      <c r="AY26" s="2" t="s">
        <v>52</v>
      </c>
    </row>
    <row r="27" spans="1:51" ht="30" customHeight="1" x14ac:dyDescent="0.3">
      <c r="A27" s="8" t="s">
        <v>773</v>
      </c>
      <c r="B27" s="8" t="s">
        <v>774</v>
      </c>
      <c r="C27" s="8" t="s">
        <v>775</v>
      </c>
      <c r="D27" s="9">
        <v>0.42</v>
      </c>
      <c r="E27" s="13">
        <f>단가대비표!O29</f>
        <v>23000</v>
      </c>
      <c r="F27" s="14">
        <f t="shared" si="2"/>
        <v>9660</v>
      </c>
      <c r="G27" s="13">
        <f>단가대비표!P29</f>
        <v>0</v>
      </c>
      <c r="H27" s="14">
        <f t="shared" si="3"/>
        <v>0</v>
      </c>
      <c r="I27" s="13">
        <f>단가대비표!V29</f>
        <v>0</v>
      </c>
      <c r="J27" s="14">
        <f t="shared" si="4"/>
        <v>0</v>
      </c>
      <c r="K27" s="13">
        <f t="shared" si="5"/>
        <v>23000</v>
      </c>
      <c r="L27" s="14">
        <f t="shared" si="6"/>
        <v>9660</v>
      </c>
      <c r="M27" s="8" t="s">
        <v>776</v>
      </c>
      <c r="N27" s="2" t="s">
        <v>79</v>
      </c>
      <c r="O27" s="2" t="s">
        <v>777</v>
      </c>
      <c r="P27" s="2" t="s">
        <v>65</v>
      </c>
      <c r="Q27" s="2" t="s">
        <v>65</v>
      </c>
      <c r="R27" s="2" t="s">
        <v>64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2" t="s">
        <v>52</v>
      </c>
      <c r="AW27" s="2" t="s">
        <v>778</v>
      </c>
      <c r="AX27" s="2" t="s">
        <v>52</v>
      </c>
      <c r="AY27" s="2" t="s">
        <v>52</v>
      </c>
    </row>
    <row r="28" spans="1:51" ht="30" customHeight="1" x14ac:dyDescent="0.3">
      <c r="A28" s="8" t="s">
        <v>779</v>
      </c>
      <c r="B28" s="8" t="s">
        <v>780</v>
      </c>
      <c r="C28" s="8" t="s">
        <v>77</v>
      </c>
      <c r="D28" s="9">
        <v>1</v>
      </c>
      <c r="E28" s="13">
        <f>일위대가목록!E93</f>
        <v>0</v>
      </c>
      <c r="F28" s="14">
        <f t="shared" si="2"/>
        <v>0</v>
      </c>
      <c r="G28" s="13">
        <f>일위대가목록!F93</f>
        <v>78672</v>
      </c>
      <c r="H28" s="14">
        <f t="shared" si="3"/>
        <v>78672</v>
      </c>
      <c r="I28" s="13">
        <f>일위대가목록!G93</f>
        <v>0</v>
      </c>
      <c r="J28" s="14">
        <f t="shared" si="4"/>
        <v>0</v>
      </c>
      <c r="K28" s="13">
        <f t="shared" si="5"/>
        <v>78672</v>
      </c>
      <c r="L28" s="14">
        <f t="shared" si="6"/>
        <v>78672</v>
      </c>
      <c r="M28" s="8" t="s">
        <v>781</v>
      </c>
      <c r="N28" s="2" t="s">
        <v>79</v>
      </c>
      <c r="O28" s="2" t="s">
        <v>782</v>
      </c>
      <c r="P28" s="2" t="s">
        <v>64</v>
      </c>
      <c r="Q28" s="2" t="s">
        <v>65</v>
      </c>
      <c r="R28" s="2" t="s">
        <v>65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2" t="s">
        <v>52</v>
      </c>
      <c r="AW28" s="2" t="s">
        <v>783</v>
      </c>
      <c r="AX28" s="2" t="s">
        <v>52</v>
      </c>
      <c r="AY28" s="2" t="s">
        <v>52</v>
      </c>
    </row>
    <row r="29" spans="1:51" ht="30" customHeight="1" x14ac:dyDescent="0.3">
      <c r="A29" s="8" t="s">
        <v>730</v>
      </c>
      <c r="B29" s="8" t="s">
        <v>52</v>
      </c>
      <c r="C29" s="8" t="s">
        <v>52</v>
      </c>
      <c r="D29" s="9"/>
      <c r="E29" s="13"/>
      <c r="F29" s="14">
        <f>TRUNC(SUMIF(N19:N28, N18, F19:F28),0)</f>
        <v>24616</v>
      </c>
      <c r="G29" s="13"/>
      <c r="H29" s="14">
        <f>TRUNC(SUMIF(N19:N28, N18, H19:H28),0)</f>
        <v>78672</v>
      </c>
      <c r="I29" s="13"/>
      <c r="J29" s="14">
        <f>TRUNC(SUMIF(N19:N28, N18, J19:J28),0)</f>
        <v>0</v>
      </c>
      <c r="K29" s="13"/>
      <c r="L29" s="14">
        <f>F29+H29+J29</f>
        <v>103288</v>
      </c>
      <c r="M29" s="8" t="s">
        <v>52</v>
      </c>
      <c r="N29" s="2" t="s">
        <v>72</v>
      </c>
      <c r="O29" s="2" t="s">
        <v>72</v>
      </c>
      <c r="P29" s="2" t="s">
        <v>52</v>
      </c>
      <c r="Q29" s="2" t="s">
        <v>52</v>
      </c>
      <c r="R29" s="2" t="s">
        <v>52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2" t="s">
        <v>52</v>
      </c>
      <c r="AW29" s="2" t="s">
        <v>52</v>
      </c>
      <c r="AX29" s="2" t="s">
        <v>52</v>
      </c>
      <c r="AY29" s="2" t="s">
        <v>52</v>
      </c>
    </row>
    <row r="30" spans="1:51" ht="30" customHeight="1" x14ac:dyDescent="0.3">
      <c r="A30" s="9"/>
      <c r="B30" s="9"/>
      <c r="C30" s="9"/>
      <c r="D30" s="9"/>
      <c r="E30" s="13"/>
      <c r="F30" s="14"/>
      <c r="G30" s="13"/>
      <c r="H30" s="14"/>
      <c r="I30" s="13"/>
      <c r="J30" s="14"/>
      <c r="K30" s="13"/>
      <c r="L30" s="14"/>
      <c r="M30" s="9"/>
    </row>
    <row r="31" spans="1:51" ht="30" customHeight="1" x14ac:dyDescent="0.3">
      <c r="A31" s="41" t="s">
        <v>784</v>
      </c>
      <c r="B31" s="41"/>
      <c r="C31" s="41"/>
      <c r="D31" s="41"/>
      <c r="E31" s="42"/>
      <c r="F31" s="43"/>
      <c r="G31" s="42"/>
      <c r="H31" s="43"/>
      <c r="I31" s="42"/>
      <c r="J31" s="43"/>
      <c r="K31" s="42"/>
      <c r="L31" s="43"/>
      <c r="M31" s="41"/>
      <c r="N31" s="1" t="s">
        <v>85</v>
      </c>
    </row>
    <row r="32" spans="1:51" ht="30" customHeight="1" x14ac:dyDescent="0.3">
      <c r="A32" s="8" t="s">
        <v>785</v>
      </c>
      <c r="B32" s="8" t="s">
        <v>786</v>
      </c>
      <c r="C32" s="8" t="s">
        <v>787</v>
      </c>
      <c r="D32" s="9">
        <v>3.5000000000000003E-2</v>
      </c>
      <c r="E32" s="13">
        <f>단가대비표!O151</f>
        <v>0</v>
      </c>
      <c r="F32" s="14">
        <f>TRUNC(E32*D32,1)</f>
        <v>0</v>
      </c>
      <c r="G32" s="13">
        <f>단가대비표!P151</f>
        <v>138989</v>
      </c>
      <c r="H32" s="14">
        <f>TRUNC(G32*D32,1)</f>
        <v>4864.6000000000004</v>
      </c>
      <c r="I32" s="13">
        <f>단가대비표!V151</f>
        <v>0</v>
      </c>
      <c r="J32" s="14">
        <f>TRUNC(I32*D32,1)</f>
        <v>0</v>
      </c>
      <c r="K32" s="13">
        <f>TRUNC(E32+G32+I32,1)</f>
        <v>138989</v>
      </c>
      <c r="L32" s="14">
        <f>TRUNC(F32+H32+J32,1)</f>
        <v>4864.6000000000004</v>
      </c>
      <c r="M32" s="8" t="s">
        <v>788</v>
      </c>
      <c r="N32" s="2" t="s">
        <v>85</v>
      </c>
      <c r="O32" s="2" t="s">
        <v>789</v>
      </c>
      <c r="P32" s="2" t="s">
        <v>65</v>
      </c>
      <c r="Q32" s="2" t="s">
        <v>65</v>
      </c>
      <c r="R32" s="2" t="s">
        <v>64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2" t="s">
        <v>52</v>
      </c>
      <c r="AW32" s="2" t="s">
        <v>790</v>
      </c>
      <c r="AX32" s="2" t="s">
        <v>52</v>
      </c>
      <c r="AY32" s="2" t="s">
        <v>52</v>
      </c>
    </row>
    <row r="33" spans="1:51" ht="30" customHeight="1" x14ac:dyDescent="0.3">
      <c r="A33" s="8" t="s">
        <v>730</v>
      </c>
      <c r="B33" s="8" t="s">
        <v>52</v>
      </c>
      <c r="C33" s="8" t="s">
        <v>52</v>
      </c>
      <c r="D33" s="9"/>
      <c r="E33" s="13"/>
      <c r="F33" s="14">
        <f>TRUNC(SUMIF(N32:N32, N31, F32:F32),0)</f>
        <v>0</v>
      </c>
      <c r="G33" s="13"/>
      <c r="H33" s="14">
        <f>TRUNC(SUMIF(N32:N32, N31, H32:H32),0)</f>
        <v>4864</v>
      </c>
      <c r="I33" s="13"/>
      <c r="J33" s="14">
        <f>TRUNC(SUMIF(N32:N32, N31, J32:J32),0)</f>
        <v>0</v>
      </c>
      <c r="K33" s="13"/>
      <c r="L33" s="14">
        <f>F33+H33+J33</f>
        <v>4864</v>
      </c>
      <c r="M33" s="8" t="s">
        <v>52</v>
      </c>
      <c r="N33" s="2" t="s">
        <v>72</v>
      </c>
      <c r="O33" s="2" t="s">
        <v>72</v>
      </c>
      <c r="P33" s="2" t="s">
        <v>52</v>
      </c>
      <c r="Q33" s="2" t="s">
        <v>52</v>
      </c>
      <c r="R33" s="2" t="s">
        <v>52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2" t="s">
        <v>52</v>
      </c>
      <c r="AW33" s="2" t="s">
        <v>52</v>
      </c>
      <c r="AX33" s="2" t="s">
        <v>52</v>
      </c>
      <c r="AY33" s="2" t="s">
        <v>52</v>
      </c>
    </row>
    <row r="34" spans="1:51" ht="30" customHeight="1" x14ac:dyDescent="0.3">
      <c r="A34" s="9"/>
      <c r="B34" s="9"/>
      <c r="C34" s="9"/>
      <c r="D34" s="9"/>
      <c r="E34" s="13"/>
      <c r="F34" s="14"/>
      <c r="G34" s="13"/>
      <c r="H34" s="14"/>
      <c r="I34" s="13"/>
      <c r="J34" s="14"/>
      <c r="K34" s="13"/>
      <c r="L34" s="14"/>
      <c r="M34" s="9"/>
    </row>
    <row r="35" spans="1:51" ht="30" customHeight="1" x14ac:dyDescent="0.3">
      <c r="A35" s="41" t="s">
        <v>791</v>
      </c>
      <c r="B35" s="41"/>
      <c r="C35" s="41"/>
      <c r="D35" s="41"/>
      <c r="E35" s="42"/>
      <c r="F35" s="43"/>
      <c r="G35" s="42"/>
      <c r="H35" s="43"/>
      <c r="I35" s="42"/>
      <c r="J35" s="43"/>
      <c r="K35" s="42"/>
      <c r="L35" s="43"/>
      <c r="M35" s="41"/>
      <c r="N35" s="1" t="s">
        <v>90</v>
      </c>
    </row>
    <row r="36" spans="1:51" ht="30" customHeight="1" x14ac:dyDescent="0.3">
      <c r="A36" s="8" t="s">
        <v>793</v>
      </c>
      <c r="B36" s="8" t="s">
        <v>786</v>
      </c>
      <c r="C36" s="8" t="s">
        <v>787</v>
      </c>
      <c r="D36" s="9">
        <v>5.0000000000000001E-3</v>
      </c>
      <c r="E36" s="13">
        <f>단가대비표!O162</f>
        <v>0</v>
      </c>
      <c r="F36" s="14">
        <f>TRUNC(E36*D36,1)</f>
        <v>0</v>
      </c>
      <c r="G36" s="13">
        <f>단가대비표!P162</f>
        <v>217895</v>
      </c>
      <c r="H36" s="14">
        <f>TRUNC(G36*D36,1)</f>
        <v>1089.4000000000001</v>
      </c>
      <c r="I36" s="13">
        <f>단가대비표!V162</f>
        <v>0</v>
      </c>
      <c r="J36" s="14">
        <f>TRUNC(I36*D36,1)</f>
        <v>0</v>
      </c>
      <c r="K36" s="13">
        <f>TRUNC(E36+G36+I36,1)</f>
        <v>217895</v>
      </c>
      <c r="L36" s="14">
        <f>TRUNC(F36+H36+J36,1)</f>
        <v>1089.4000000000001</v>
      </c>
      <c r="M36" s="8" t="s">
        <v>794</v>
      </c>
      <c r="N36" s="2" t="s">
        <v>90</v>
      </c>
      <c r="O36" s="2" t="s">
        <v>795</v>
      </c>
      <c r="P36" s="2" t="s">
        <v>65</v>
      </c>
      <c r="Q36" s="2" t="s">
        <v>65</v>
      </c>
      <c r="R36" s="2" t="s">
        <v>64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2" t="s">
        <v>52</v>
      </c>
      <c r="AW36" s="2" t="s">
        <v>796</v>
      </c>
      <c r="AX36" s="2" t="s">
        <v>52</v>
      </c>
      <c r="AY36" s="2" t="s">
        <v>52</v>
      </c>
    </row>
    <row r="37" spans="1:51" ht="30" customHeight="1" x14ac:dyDescent="0.3">
      <c r="A37" s="8" t="s">
        <v>730</v>
      </c>
      <c r="B37" s="8" t="s">
        <v>52</v>
      </c>
      <c r="C37" s="8" t="s">
        <v>52</v>
      </c>
      <c r="D37" s="9"/>
      <c r="E37" s="13"/>
      <c r="F37" s="14">
        <f>TRUNC(SUMIF(N36:N36, N35, F36:F36),0)</f>
        <v>0</v>
      </c>
      <c r="G37" s="13"/>
      <c r="H37" s="14">
        <f>TRUNC(SUMIF(N36:N36, N35, H36:H36),0)</f>
        <v>1089</v>
      </c>
      <c r="I37" s="13"/>
      <c r="J37" s="14">
        <f>TRUNC(SUMIF(N36:N36, N35, J36:J36),0)</f>
        <v>0</v>
      </c>
      <c r="K37" s="13"/>
      <c r="L37" s="14">
        <f>F37+H37+J37</f>
        <v>1089</v>
      </c>
      <c r="M37" s="8" t="s">
        <v>52</v>
      </c>
      <c r="N37" s="2" t="s">
        <v>72</v>
      </c>
      <c r="O37" s="2" t="s">
        <v>72</v>
      </c>
      <c r="P37" s="2" t="s">
        <v>52</v>
      </c>
      <c r="Q37" s="2" t="s">
        <v>52</v>
      </c>
      <c r="R37" s="2" t="s">
        <v>52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2" t="s">
        <v>52</v>
      </c>
      <c r="AW37" s="2" t="s">
        <v>52</v>
      </c>
      <c r="AX37" s="2" t="s">
        <v>52</v>
      </c>
      <c r="AY37" s="2" t="s">
        <v>52</v>
      </c>
    </row>
    <row r="38" spans="1:51" ht="30" customHeight="1" x14ac:dyDescent="0.3">
      <c r="A38" s="9"/>
      <c r="B38" s="9"/>
      <c r="C38" s="9"/>
      <c r="D38" s="9"/>
      <c r="E38" s="13"/>
      <c r="F38" s="14"/>
      <c r="G38" s="13"/>
      <c r="H38" s="14"/>
      <c r="I38" s="13"/>
      <c r="J38" s="14"/>
      <c r="K38" s="13"/>
      <c r="L38" s="14"/>
      <c r="M38" s="9"/>
    </row>
    <row r="39" spans="1:51" ht="30" customHeight="1" x14ac:dyDescent="0.3">
      <c r="A39" s="41" t="s">
        <v>797</v>
      </c>
      <c r="B39" s="41"/>
      <c r="C39" s="41"/>
      <c r="D39" s="41"/>
      <c r="E39" s="42"/>
      <c r="F39" s="43"/>
      <c r="G39" s="42"/>
      <c r="H39" s="43"/>
      <c r="I39" s="42"/>
      <c r="J39" s="43"/>
      <c r="K39" s="42"/>
      <c r="L39" s="43"/>
      <c r="M39" s="41"/>
      <c r="N39" s="1" t="s">
        <v>95</v>
      </c>
    </row>
    <row r="40" spans="1:51" ht="30" customHeight="1" x14ac:dyDescent="0.3">
      <c r="A40" s="8" t="s">
        <v>799</v>
      </c>
      <c r="B40" s="8" t="s">
        <v>799</v>
      </c>
      <c r="C40" s="8" t="s">
        <v>83</v>
      </c>
      <c r="D40" s="9">
        <v>1.2</v>
      </c>
      <c r="E40" s="13">
        <f>단가대비표!O22</f>
        <v>408</v>
      </c>
      <c r="F40" s="14">
        <f>TRUNC(E40*D40,1)</f>
        <v>489.6</v>
      </c>
      <c r="G40" s="13">
        <f>단가대비표!P22</f>
        <v>0</v>
      </c>
      <c r="H40" s="14">
        <f>TRUNC(G40*D40,1)</f>
        <v>0</v>
      </c>
      <c r="I40" s="13">
        <f>단가대비표!V22</f>
        <v>0</v>
      </c>
      <c r="J40" s="14">
        <f>TRUNC(I40*D40,1)</f>
        <v>0</v>
      </c>
      <c r="K40" s="13">
        <f t="shared" ref="K40:L42" si="7">TRUNC(E40+G40+I40,1)</f>
        <v>408</v>
      </c>
      <c r="L40" s="14">
        <f t="shared" si="7"/>
        <v>489.6</v>
      </c>
      <c r="M40" s="8" t="s">
        <v>800</v>
      </c>
      <c r="N40" s="2" t="s">
        <v>95</v>
      </c>
      <c r="O40" s="2" t="s">
        <v>801</v>
      </c>
      <c r="P40" s="2" t="s">
        <v>65</v>
      </c>
      <c r="Q40" s="2" t="s">
        <v>65</v>
      </c>
      <c r="R40" s="2" t="s">
        <v>64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2" t="s">
        <v>52</v>
      </c>
      <c r="AW40" s="2" t="s">
        <v>802</v>
      </c>
      <c r="AX40" s="2" t="s">
        <v>52</v>
      </c>
      <c r="AY40" s="2" t="s">
        <v>52</v>
      </c>
    </row>
    <row r="41" spans="1:51" ht="30" customHeight="1" x14ac:dyDescent="0.3">
      <c r="A41" s="8" t="s">
        <v>803</v>
      </c>
      <c r="B41" s="8" t="s">
        <v>804</v>
      </c>
      <c r="C41" s="8" t="s">
        <v>805</v>
      </c>
      <c r="D41" s="9">
        <v>0.06</v>
      </c>
      <c r="E41" s="13">
        <f>단가대비표!O118</f>
        <v>7100</v>
      </c>
      <c r="F41" s="14">
        <f>TRUNC(E41*D41,1)</f>
        <v>426</v>
      </c>
      <c r="G41" s="13">
        <f>단가대비표!P118</f>
        <v>0</v>
      </c>
      <c r="H41" s="14">
        <f>TRUNC(G41*D41,1)</f>
        <v>0</v>
      </c>
      <c r="I41" s="13">
        <f>단가대비표!V118</f>
        <v>0</v>
      </c>
      <c r="J41" s="14">
        <f>TRUNC(I41*D41,1)</f>
        <v>0</v>
      </c>
      <c r="K41" s="13">
        <f t="shared" si="7"/>
        <v>7100</v>
      </c>
      <c r="L41" s="14">
        <f t="shared" si="7"/>
        <v>426</v>
      </c>
      <c r="M41" s="8" t="s">
        <v>806</v>
      </c>
      <c r="N41" s="2" t="s">
        <v>95</v>
      </c>
      <c r="O41" s="2" t="s">
        <v>807</v>
      </c>
      <c r="P41" s="2" t="s">
        <v>65</v>
      </c>
      <c r="Q41" s="2" t="s">
        <v>65</v>
      </c>
      <c r="R41" s="2" t="s">
        <v>64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2" t="s">
        <v>52</v>
      </c>
      <c r="AW41" s="2" t="s">
        <v>808</v>
      </c>
      <c r="AX41" s="2" t="s">
        <v>52</v>
      </c>
      <c r="AY41" s="2" t="s">
        <v>52</v>
      </c>
    </row>
    <row r="42" spans="1:51" ht="30" customHeight="1" x14ac:dyDescent="0.3">
      <c r="A42" s="8" t="s">
        <v>785</v>
      </c>
      <c r="B42" s="8" t="s">
        <v>786</v>
      </c>
      <c r="C42" s="8" t="s">
        <v>787</v>
      </c>
      <c r="D42" s="9">
        <v>0.01</v>
      </c>
      <c r="E42" s="13">
        <f>단가대비표!O151</f>
        <v>0</v>
      </c>
      <c r="F42" s="14">
        <f>TRUNC(E42*D42,1)</f>
        <v>0</v>
      </c>
      <c r="G42" s="13">
        <f>단가대비표!P151</f>
        <v>138989</v>
      </c>
      <c r="H42" s="14">
        <f>TRUNC(G42*D42,1)</f>
        <v>1389.8</v>
      </c>
      <c r="I42" s="13">
        <f>단가대비표!V151</f>
        <v>0</v>
      </c>
      <c r="J42" s="14">
        <f>TRUNC(I42*D42,1)</f>
        <v>0</v>
      </c>
      <c r="K42" s="13">
        <f t="shared" si="7"/>
        <v>138989</v>
      </c>
      <c r="L42" s="14">
        <f t="shared" si="7"/>
        <v>1389.8</v>
      </c>
      <c r="M42" s="8" t="s">
        <v>788</v>
      </c>
      <c r="N42" s="2" t="s">
        <v>95</v>
      </c>
      <c r="O42" s="2" t="s">
        <v>789</v>
      </c>
      <c r="P42" s="2" t="s">
        <v>65</v>
      </c>
      <c r="Q42" s="2" t="s">
        <v>65</v>
      </c>
      <c r="R42" s="2" t="s">
        <v>64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2" t="s">
        <v>52</v>
      </c>
      <c r="AW42" s="2" t="s">
        <v>809</v>
      </c>
      <c r="AX42" s="2" t="s">
        <v>52</v>
      </c>
      <c r="AY42" s="2" t="s">
        <v>52</v>
      </c>
    </row>
    <row r="43" spans="1:51" ht="30" customHeight="1" x14ac:dyDescent="0.3">
      <c r="A43" s="8" t="s">
        <v>730</v>
      </c>
      <c r="B43" s="8" t="s">
        <v>52</v>
      </c>
      <c r="C43" s="8" t="s">
        <v>52</v>
      </c>
      <c r="D43" s="9"/>
      <c r="E43" s="13"/>
      <c r="F43" s="14">
        <f>TRUNC(SUMIF(N40:N42, N39, F40:F42),0)</f>
        <v>915</v>
      </c>
      <c r="G43" s="13"/>
      <c r="H43" s="14">
        <f>TRUNC(SUMIF(N40:N42, N39, H40:H42),0)</f>
        <v>1389</v>
      </c>
      <c r="I43" s="13"/>
      <c r="J43" s="14">
        <f>TRUNC(SUMIF(N40:N42, N39, J40:J42),0)</f>
        <v>0</v>
      </c>
      <c r="K43" s="13"/>
      <c r="L43" s="14">
        <f>F43+H43+J43</f>
        <v>2304</v>
      </c>
      <c r="M43" s="8" t="s">
        <v>52</v>
      </c>
      <c r="N43" s="2" t="s">
        <v>72</v>
      </c>
      <c r="O43" s="2" t="s">
        <v>72</v>
      </c>
      <c r="P43" s="2" t="s">
        <v>52</v>
      </c>
      <c r="Q43" s="2" t="s">
        <v>52</v>
      </c>
      <c r="R43" s="2" t="s">
        <v>52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2" t="s">
        <v>52</v>
      </c>
      <c r="AW43" s="2" t="s">
        <v>52</v>
      </c>
      <c r="AX43" s="2" t="s">
        <v>52</v>
      </c>
      <c r="AY43" s="2" t="s">
        <v>52</v>
      </c>
    </row>
    <row r="44" spans="1:51" ht="30" customHeight="1" x14ac:dyDescent="0.3">
      <c r="A44" s="9"/>
      <c r="B44" s="9"/>
      <c r="C44" s="9"/>
      <c r="D44" s="9"/>
      <c r="E44" s="13"/>
      <c r="F44" s="14"/>
      <c r="G44" s="13"/>
      <c r="H44" s="14"/>
      <c r="I44" s="13"/>
      <c r="J44" s="14"/>
      <c r="K44" s="13"/>
      <c r="L44" s="14"/>
      <c r="M44" s="9"/>
    </row>
    <row r="45" spans="1:51" ht="30" customHeight="1" x14ac:dyDescent="0.3">
      <c r="A45" s="41" t="s">
        <v>810</v>
      </c>
      <c r="B45" s="41"/>
      <c r="C45" s="41"/>
      <c r="D45" s="41"/>
      <c r="E45" s="42"/>
      <c r="F45" s="43"/>
      <c r="G45" s="42"/>
      <c r="H45" s="43"/>
      <c r="I45" s="42"/>
      <c r="J45" s="43"/>
      <c r="K45" s="42"/>
      <c r="L45" s="43"/>
      <c r="M45" s="41"/>
      <c r="N45" s="1" t="s">
        <v>102</v>
      </c>
    </row>
    <row r="46" spans="1:51" ht="30" customHeight="1" x14ac:dyDescent="0.3">
      <c r="A46" s="8" t="s">
        <v>812</v>
      </c>
      <c r="B46" s="8" t="s">
        <v>813</v>
      </c>
      <c r="C46" s="8" t="s">
        <v>83</v>
      </c>
      <c r="D46" s="9">
        <v>1</v>
      </c>
      <c r="E46" s="13">
        <f>일위대가목록!E94</f>
        <v>7872</v>
      </c>
      <c r="F46" s="14">
        <f>TRUNC(E46*D46,1)</f>
        <v>7872</v>
      </c>
      <c r="G46" s="13">
        <f>일위대가목록!F94</f>
        <v>0</v>
      </c>
      <c r="H46" s="14">
        <f>TRUNC(G46*D46,1)</f>
        <v>0</v>
      </c>
      <c r="I46" s="13">
        <f>일위대가목록!G94</f>
        <v>0</v>
      </c>
      <c r="J46" s="14">
        <f>TRUNC(I46*D46,1)</f>
        <v>0</v>
      </c>
      <c r="K46" s="13">
        <f>TRUNC(E46+G46+I46,1)</f>
        <v>7872</v>
      </c>
      <c r="L46" s="14">
        <f>TRUNC(F46+H46+J46,1)</f>
        <v>7872</v>
      </c>
      <c r="M46" s="8" t="s">
        <v>814</v>
      </c>
      <c r="N46" s="2" t="s">
        <v>102</v>
      </c>
      <c r="O46" s="2" t="s">
        <v>815</v>
      </c>
      <c r="P46" s="2" t="s">
        <v>64</v>
      </c>
      <c r="Q46" s="2" t="s">
        <v>65</v>
      </c>
      <c r="R46" s="2" t="s">
        <v>65</v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2" t="s">
        <v>52</v>
      </c>
      <c r="AW46" s="2" t="s">
        <v>816</v>
      </c>
      <c r="AX46" s="2" t="s">
        <v>52</v>
      </c>
      <c r="AY46" s="2" t="s">
        <v>52</v>
      </c>
    </row>
    <row r="47" spans="1:51" ht="30" customHeight="1" x14ac:dyDescent="0.3">
      <c r="A47" s="8" t="s">
        <v>817</v>
      </c>
      <c r="B47" s="8" t="s">
        <v>818</v>
      </c>
      <c r="C47" s="8" t="s">
        <v>83</v>
      </c>
      <c r="D47" s="9">
        <v>1</v>
      </c>
      <c r="E47" s="13">
        <f>일위대가목록!E95</f>
        <v>0</v>
      </c>
      <c r="F47" s="14">
        <f>TRUNC(E47*D47,1)</f>
        <v>0</v>
      </c>
      <c r="G47" s="13">
        <f>일위대가목록!F95</f>
        <v>24860</v>
      </c>
      <c r="H47" s="14">
        <f>TRUNC(G47*D47,1)</f>
        <v>24860</v>
      </c>
      <c r="I47" s="13">
        <f>일위대가목록!G95</f>
        <v>248</v>
      </c>
      <c r="J47" s="14">
        <f>TRUNC(I47*D47,1)</f>
        <v>248</v>
      </c>
      <c r="K47" s="13">
        <f>TRUNC(E47+G47+I47,1)</f>
        <v>25108</v>
      </c>
      <c r="L47" s="14">
        <f>TRUNC(F47+H47+J47,1)</f>
        <v>25108</v>
      </c>
      <c r="M47" s="8" t="s">
        <v>819</v>
      </c>
      <c r="N47" s="2" t="s">
        <v>102</v>
      </c>
      <c r="O47" s="2" t="s">
        <v>820</v>
      </c>
      <c r="P47" s="2" t="s">
        <v>64</v>
      </c>
      <c r="Q47" s="2" t="s">
        <v>65</v>
      </c>
      <c r="R47" s="2" t="s">
        <v>65</v>
      </c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2" t="s">
        <v>52</v>
      </c>
      <c r="AW47" s="2" t="s">
        <v>821</v>
      </c>
      <c r="AX47" s="2" t="s">
        <v>52</v>
      </c>
      <c r="AY47" s="2" t="s">
        <v>52</v>
      </c>
    </row>
    <row r="48" spans="1:51" ht="30" customHeight="1" x14ac:dyDescent="0.3">
      <c r="A48" s="8" t="s">
        <v>730</v>
      </c>
      <c r="B48" s="8" t="s">
        <v>52</v>
      </c>
      <c r="C48" s="8" t="s">
        <v>52</v>
      </c>
      <c r="D48" s="9"/>
      <c r="E48" s="13"/>
      <c r="F48" s="14">
        <f>TRUNC(SUMIF(N46:N47, N45, F46:F47),0)</f>
        <v>7872</v>
      </c>
      <c r="G48" s="13"/>
      <c r="H48" s="14">
        <f>TRUNC(SUMIF(N46:N47, N45, H46:H47),0)</f>
        <v>24860</v>
      </c>
      <c r="I48" s="13"/>
      <c r="J48" s="14">
        <f>TRUNC(SUMIF(N46:N47, N45, J46:J47),0)</f>
        <v>248</v>
      </c>
      <c r="K48" s="13"/>
      <c r="L48" s="14">
        <f>F48+H48+J48</f>
        <v>32980</v>
      </c>
      <c r="M48" s="8" t="s">
        <v>52</v>
      </c>
      <c r="N48" s="2" t="s">
        <v>72</v>
      </c>
      <c r="O48" s="2" t="s">
        <v>72</v>
      </c>
      <c r="P48" s="2" t="s">
        <v>52</v>
      </c>
      <c r="Q48" s="2" t="s">
        <v>52</v>
      </c>
      <c r="R48" s="2" t="s">
        <v>52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2" t="s">
        <v>52</v>
      </c>
      <c r="AW48" s="2" t="s">
        <v>52</v>
      </c>
      <c r="AX48" s="2" t="s">
        <v>52</v>
      </c>
      <c r="AY48" s="2" t="s">
        <v>52</v>
      </c>
    </row>
    <row r="49" spans="1:51" ht="30" customHeight="1" x14ac:dyDescent="0.3">
      <c r="A49" s="9"/>
      <c r="B49" s="9"/>
      <c r="C49" s="9"/>
      <c r="D49" s="9"/>
      <c r="E49" s="13"/>
      <c r="F49" s="14"/>
      <c r="G49" s="13"/>
      <c r="H49" s="14"/>
      <c r="I49" s="13"/>
      <c r="J49" s="14"/>
      <c r="K49" s="13"/>
      <c r="L49" s="14"/>
      <c r="M49" s="9"/>
    </row>
    <row r="50" spans="1:51" ht="30" customHeight="1" x14ac:dyDescent="0.3">
      <c r="A50" s="41" t="s">
        <v>822</v>
      </c>
      <c r="B50" s="41"/>
      <c r="C50" s="41"/>
      <c r="D50" s="41"/>
      <c r="E50" s="42"/>
      <c r="F50" s="43"/>
      <c r="G50" s="42"/>
      <c r="H50" s="43"/>
      <c r="I50" s="42"/>
      <c r="J50" s="43"/>
      <c r="K50" s="42"/>
      <c r="L50" s="43"/>
      <c r="M50" s="41"/>
      <c r="N50" s="1" t="s">
        <v>107</v>
      </c>
    </row>
    <row r="51" spans="1:51" ht="30" customHeight="1" x14ac:dyDescent="0.3">
      <c r="A51" s="8" t="s">
        <v>657</v>
      </c>
      <c r="B51" s="8" t="s">
        <v>823</v>
      </c>
      <c r="C51" s="8" t="s">
        <v>805</v>
      </c>
      <c r="D51" s="9">
        <v>510</v>
      </c>
      <c r="E51" s="13">
        <f>단가대비표!O41</f>
        <v>0</v>
      </c>
      <c r="F51" s="14">
        <f>TRUNC(E51*D51,1)</f>
        <v>0</v>
      </c>
      <c r="G51" s="13">
        <f>단가대비표!P41</f>
        <v>0</v>
      </c>
      <c r="H51" s="14">
        <f>TRUNC(G51*D51,1)</f>
        <v>0</v>
      </c>
      <c r="I51" s="13">
        <f>단가대비표!V41</f>
        <v>0</v>
      </c>
      <c r="J51" s="14">
        <f>TRUNC(I51*D51,1)</f>
        <v>0</v>
      </c>
      <c r="K51" s="13">
        <f t="shared" ref="K51:L54" si="8">TRUNC(E51+G51+I51,1)</f>
        <v>0</v>
      </c>
      <c r="L51" s="14">
        <f t="shared" si="8"/>
        <v>0</v>
      </c>
      <c r="M51" s="8" t="s">
        <v>824</v>
      </c>
      <c r="N51" s="2" t="s">
        <v>107</v>
      </c>
      <c r="O51" s="2" t="s">
        <v>825</v>
      </c>
      <c r="P51" s="2" t="s">
        <v>65</v>
      </c>
      <c r="Q51" s="2" t="s">
        <v>65</v>
      </c>
      <c r="R51" s="2" t="s">
        <v>64</v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2" t="s">
        <v>52</v>
      </c>
      <c r="AW51" s="2" t="s">
        <v>826</v>
      </c>
      <c r="AX51" s="2" t="s">
        <v>52</v>
      </c>
      <c r="AY51" s="2" t="s">
        <v>52</v>
      </c>
    </row>
    <row r="52" spans="1:51" ht="30" customHeight="1" x14ac:dyDescent="0.3">
      <c r="A52" s="8" t="s">
        <v>652</v>
      </c>
      <c r="B52" s="8" t="s">
        <v>827</v>
      </c>
      <c r="C52" s="8" t="s">
        <v>105</v>
      </c>
      <c r="D52" s="9">
        <v>1.1000000000000001</v>
      </c>
      <c r="E52" s="13">
        <f>단가대비표!O12</f>
        <v>0</v>
      </c>
      <c r="F52" s="14">
        <f>TRUNC(E52*D52,1)</f>
        <v>0</v>
      </c>
      <c r="G52" s="13">
        <f>단가대비표!P12</f>
        <v>0</v>
      </c>
      <c r="H52" s="14">
        <f>TRUNC(G52*D52,1)</f>
        <v>0</v>
      </c>
      <c r="I52" s="13">
        <f>단가대비표!V12</f>
        <v>0</v>
      </c>
      <c r="J52" s="14">
        <f>TRUNC(I52*D52,1)</f>
        <v>0</v>
      </c>
      <c r="K52" s="13">
        <f t="shared" si="8"/>
        <v>0</v>
      </c>
      <c r="L52" s="14">
        <f t="shared" si="8"/>
        <v>0</v>
      </c>
      <c r="M52" s="8" t="s">
        <v>828</v>
      </c>
      <c r="N52" s="2" t="s">
        <v>107</v>
      </c>
      <c r="O52" s="2" t="s">
        <v>829</v>
      </c>
      <c r="P52" s="2" t="s">
        <v>65</v>
      </c>
      <c r="Q52" s="2" t="s">
        <v>65</v>
      </c>
      <c r="R52" s="2" t="s">
        <v>64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2" t="s">
        <v>52</v>
      </c>
      <c r="AW52" s="2" t="s">
        <v>830</v>
      </c>
      <c r="AX52" s="2" t="s">
        <v>52</v>
      </c>
      <c r="AY52" s="2" t="s">
        <v>52</v>
      </c>
    </row>
    <row r="53" spans="1:51" ht="30" customHeight="1" x14ac:dyDescent="0.3">
      <c r="A53" s="8" t="s">
        <v>831</v>
      </c>
      <c r="B53" s="8" t="s">
        <v>832</v>
      </c>
      <c r="C53" s="8" t="s">
        <v>105</v>
      </c>
      <c r="D53" s="9">
        <v>0.3</v>
      </c>
      <c r="E53" s="13">
        <f>단가대비표!O11</f>
        <v>0</v>
      </c>
      <c r="F53" s="14">
        <f>TRUNC(E53*D53,1)</f>
        <v>0</v>
      </c>
      <c r="G53" s="13">
        <f>단가대비표!P11</f>
        <v>0</v>
      </c>
      <c r="H53" s="14">
        <f>TRUNC(G53*D53,1)</f>
        <v>0</v>
      </c>
      <c r="I53" s="13">
        <f>단가대비표!V11</f>
        <v>0</v>
      </c>
      <c r="J53" s="14">
        <f>TRUNC(I53*D53,1)</f>
        <v>0</v>
      </c>
      <c r="K53" s="13">
        <f t="shared" si="8"/>
        <v>0</v>
      </c>
      <c r="L53" s="14">
        <f t="shared" si="8"/>
        <v>0</v>
      </c>
      <c r="M53" s="8" t="s">
        <v>833</v>
      </c>
      <c r="N53" s="2" t="s">
        <v>107</v>
      </c>
      <c r="O53" s="2" t="s">
        <v>834</v>
      </c>
      <c r="P53" s="2" t="s">
        <v>65</v>
      </c>
      <c r="Q53" s="2" t="s">
        <v>65</v>
      </c>
      <c r="R53" s="2" t="s">
        <v>64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2" t="s">
        <v>52</v>
      </c>
      <c r="AW53" s="2" t="s">
        <v>835</v>
      </c>
      <c r="AX53" s="2" t="s">
        <v>52</v>
      </c>
      <c r="AY53" s="2" t="s">
        <v>52</v>
      </c>
    </row>
    <row r="54" spans="1:51" ht="30" customHeight="1" x14ac:dyDescent="0.3">
      <c r="A54" s="8" t="s">
        <v>836</v>
      </c>
      <c r="B54" s="8" t="s">
        <v>837</v>
      </c>
      <c r="C54" s="8" t="s">
        <v>105</v>
      </c>
      <c r="D54" s="9">
        <v>1</v>
      </c>
      <c r="E54" s="13">
        <f>일위대가목록!E96</f>
        <v>0</v>
      </c>
      <c r="F54" s="14">
        <f>TRUNC(E54*D54,1)</f>
        <v>0</v>
      </c>
      <c r="G54" s="13">
        <f>일위대가목록!F96</f>
        <v>293493</v>
      </c>
      <c r="H54" s="14">
        <f>TRUNC(G54*D54,1)</f>
        <v>293493</v>
      </c>
      <c r="I54" s="13">
        <f>일위대가목록!G96</f>
        <v>0</v>
      </c>
      <c r="J54" s="14">
        <f>TRUNC(I54*D54,1)</f>
        <v>0</v>
      </c>
      <c r="K54" s="13">
        <f t="shared" si="8"/>
        <v>293493</v>
      </c>
      <c r="L54" s="14">
        <f t="shared" si="8"/>
        <v>293493</v>
      </c>
      <c r="M54" s="8" t="s">
        <v>838</v>
      </c>
      <c r="N54" s="2" t="s">
        <v>107</v>
      </c>
      <c r="O54" s="2" t="s">
        <v>839</v>
      </c>
      <c r="P54" s="2" t="s">
        <v>64</v>
      </c>
      <c r="Q54" s="2" t="s">
        <v>65</v>
      </c>
      <c r="R54" s="2" t="s">
        <v>65</v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2" t="s">
        <v>52</v>
      </c>
      <c r="AW54" s="2" t="s">
        <v>840</v>
      </c>
      <c r="AX54" s="2" t="s">
        <v>52</v>
      </c>
      <c r="AY54" s="2" t="s">
        <v>52</v>
      </c>
    </row>
    <row r="55" spans="1:51" ht="30" customHeight="1" x14ac:dyDescent="0.3">
      <c r="A55" s="8" t="s">
        <v>730</v>
      </c>
      <c r="B55" s="8" t="s">
        <v>52</v>
      </c>
      <c r="C55" s="8" t="s">
        <v>52</v>
      </c>
      <c r="D55" s="9"/>
      <c r="E55" s="13"/>
      <c r="F55" s="14">
        <f>TRUNC(SUMIF(N51:N54, N50, F51:F54),0)</f>
        <v>0</v>
      </c>
      <c r="G55" s="13"/>
      <c r="H55" s="14">
        <f>TRUNC(SUMIF(N51:N54, N50, H51:H54),0)</f>
        <v>293493</v>
      </c>
      <c r="I55" s="13"/>
      <c r="J55" s="14">
        <f>TRUNC(SUMIF(N51:N54, N50, J51:J54),0)</f>
        <v>0</v>
      </c>
      <c r="K55" s="13"/>
      <c r="L55" s="14">
        <f>F55+H55+J55</f>
        <v>293493</v>
      </c>
      <c r="M55" s="8" t="s">
        <v>52</v>
      </c>
      <c r="N55" s="2" t="s">
        <v>72</v>
      </c>
      <c r="O55" s="2" t="s">
        <v>72</v>
      </c>
      <c r="P55" s="2" t="s">
        <v>52</v>
      </c>
      <c r="Q55" s="2" t="s">
        <v>52</v>
      </c>
      <c r="R55" s="2" t="s">
        <v>52</v>
      </c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2" t="s">
        <v>52</v>
      </c>
      <c r="AW55" s="2" t="s">
        <v>52</v>
      </c>
      <c r="AX55" s="2" t="s">
        <v>52</v>
      </c>
      <c r="AY55" s="2" t="s">
        <v>52</v>
      </c>
    </row>
    <row r="56" spans="1:51" ht="30" customHeight="1" x14ac:dyDescent="0.3">
      <c r="A56" s="9"/>
      <c r="B56" s="9"/>
      <c r="C56" s="9"/>
      <c r="D56" s="9"/>
      <c r="E56" s="13"/>
      <c r="F56" s="14"/>
      <c r="G56" s="13"/>
      <c r="H56" s="14"/>
      <c r="I56" s="13"/>
      <c r="J56" s="14"/>
      <c r="K56" s="13"/>
      <c r="L56" s="14"/>
      <c r="M56" s="9"/>
    </row>
    <row r="57" spans="1:51" ht="30" customHeight="1" x14ac:dyDescent="0.3">
      <c r="A57" s="41" t="s">
        <v>841</v>
      </c>
      <c r="B57" s="41"/>
      <c r="C57" s="41"/>
      <c r="D57" s="41"/>
      <c r="E57" s="42"/>
      <c r="F57" s="43"/>
      <c r="G57" s="42"/>
      <c r="H57" s="43"/>
      <c r="I57" s="42"/>
      <c r="J57" s="43"/>
      <c r="K57" s="42"/>
      <c r="L57" s="43"/>
      <c r="M57" s="41"/>
      <c r="N57" s="1" t="s">
        <v>115</v>
      </c>
    </row>
    <row r="58" spans="1:51" ht="30" customHeight="1" x14ac:dyDescent="0.3">
      <c r="A58" s="8" t="s">
        <v>843</v>
      </c>
      <c r="B58" s="8" t="s">
        <v>844</v>
      </c>
      <c r="C58" s="8" t="s">
        <v>105</v>
      </c>
      <c r="D58" s="9">
        <v>0.25</v>
      </c>
      <c r="E58" s="13">
        <v>0</v>
      </c>
      <c r="F58" s="14">
        <f>TRUNC(E58*D58,1)</f>
        <v>0</v>
      </c>
      <c r="G58" s="13">
        <v>0</v>
      </c>
      <c r="H58" s="14">
        <f>TRUNC(G58*D58,1)</f>
        <v>0</v>
      </c>
      <c r="I58" s="13">
        <v>0</v>
      </c>
      <c r="J58" s="14">
        <f>TRUNC(I58*D58,1)</f>
        <v>0</v>
      </c>
      <c r="K58" s="13">
        <f t="shared" ref="K58:L62" si="9">TRUNC(E58+G58+I58,1)</f>
        <v>0</v>
      </c>
      <c r="L58" s="14">
        <f t="shared" si="9"/>
        <v>0</v>
      </c>
      <c r="M58" s="8" t="s">
        <v>845</v>
      </c>
      <c r="N58" s="2" t="s">
        <v>115</v>
      </c>
      <c r="O58" s="2" t="s">
        <v>846</v>
      </c>
      <c r="P58" s="2" t="s">
        <v>64</v>
      </c>
      <c r="Q58" s="2" t="s">
        <v>65</v>
      </c>
      <c r="R58" s="2" t="s">
        <v>65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2" t="s">
        <v>52</v>
      </c>
      <c r="AW58" s="2" t="s">
        <v>847</v>
      </c>
      <c r="AX58" s="2" t="s">
        <v>52</v>
      </c>
      <c r="AY58" s="2" t="s">
        <v>52</v>
      </c>
    </row>
    <row r="59" spans="1:51" ht="30" customHeight="1" x14ac:dyDescent="0.3">
      <c r="A59" s="8" t="s">
        <v>848</v>
      </c>
      <c r="B59" s="8" t="s">
        <v>849</v>
      </c>
      <c r="C59" s="8" t="s">
        <v>113</v>
      </c>
      <c r="D59" s="9">
        <v>1</v>
      </c>
      <c r="E59" s="13">
        <f>일위대가목록!E97</f>
        <v>0</v>
      </c>
      <c r="F59" s="14">
        <f>TRUNC(E59*D59,1)</f>
        <v>0</v>
      </c>
      <c r="G59" s="13">
        <f>일위대가목록!F97</f>
        <v>666721</v>
      </c>
      <c r="H59" s="14">
        <f>TRUNC(G59*D59,1)</f>
        <v>666721</v>
      </c>
      <c r="I59" s="13">
        <f>일위대가목록!G97</f>
        <v>0</v>
      </c>
      <c r="J59" s="14">
        <f>TRUNC(I59*D59,1)</f>
        <v>0</v>
      </c>
      <c r="K59" s="13">
        <f t="shared" si="9"/>
        <v>666721</v>
      </c>
      <c r="L59" s="14">
        <f t="shared" si="9"/>
        <v>666721</v>
      </c>
      <c r="M59" s="8" t="s">
        <v>850</v>
      </c>
      <c r="N59" s="2" t="s">
        <v>115</v>
      </c>
      <c r="O59" s="2" t="s">
        <v>851</v>
      </c>
      <c r="P59" s="2" t="s">
        <v>64</v>
      </c>
      <c r="Q59" s="2" t="s">
        <v>65</v>
      </c>
      <c r="R59" s="2" t="s">
        <v>65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2" t="s">
        <v>52</v>
      </c>
      <c r="AW59" s="2" t="s">
        <v>852</v>
      </c>
      <c r="AX59" s="2" t="s">
        <v>52</v>
      </c>
      <c r="AY59" s="2" t="s">
        <v>52</v>
      </c>
    </row>
    <row r="60" spans="1:51" ht="30" customHeight="1" x14ac:dyDescent="0.3">
      <c r="A60" s="8" t="s">
        <v>853</v>
      </c>
      <c r="B60" s="8" t="s">
        <v>854</v>
      </c>
      <c r="C60" s="8" t="s">
        <v>105</v>
      </c>
      <c r="D60" s="9">
        <v>3.5000000000000003E-2</v>
      </c>
      <c r="E60" s="13">
        <f>일위대가목록!E98</f>
        <v>0</v>
      </c>
      <c r="F60" s="14">
        <f>TRUNC(E60*D60,1)</f>
        <v>0</v>
      </c>
      <c r="G60" s="13">
        <f>일위대가목록!F98</f>
        <v>91732</v>
      </c>
      <c r="H60" s="14">
        <f>TRUNC(G60*D60,1)</f>
        <v>3210.6</v>
      </c>
      <c r="I60" s="13">
        <f>일위대가목록!G98</f>
        <v>0</v>
      </c>
      <c r="J60" s="14">
        <f>TRUNC(I60*D60,1)</f>
        <v>0</v>
      </c>
      <c r="K60" s="13">
        <f t="shared" si="9"/>
        <v>91732</v>
      </c>
      <c r="L60" s="14">
        <f t="shared" si="9"/>
        <v>3210.6</v>
      </c>
      <c r="M60" s="8" t="s">
        <v>855</v>
      </c>
      <c r="N60" s="2" t="s">
        <v>115</v>
      </c>
      <c r="O60" s="2" t="s">
        <v>856</v>
      </c>
      <c r="P60" s="2" t="s">
        <v>64</v>
      </c>
      <c r="Q60" s="2" t="s">
        <v>65</v>
      </c>
      <c r="R60" s="2" t="s">
        <v>65</v>
      </c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2" t="s">
        <v>52</v>
      </c>
      <c r="AW60" s="2" t="s">
        <v>857</v>
      </c>
      <c r="AX60" s="2" t="s">
        <v>52</v>
      </c>
      <c r="AY60" s="2" t="s">
        <v>52</v>
      </c>
    </row>
    <row r="61" spans="1:51" ht="30" customHeight="1" x14ac:dyDescent="0.3">
      <c r="A61" s="8" t="s">
        <v>858</v>
      </c>
      <c r="B61" s="8" t="s">
        <v>859</v>
      </c>
      <c r="C61" s="8" t="s">
        <v>113</v>
      </c>
      <c r="D61" s="9">
        <v>1</v>
      </c>
      <c r="E61" s="13">
        <v>0</v>
      </c>
      <c r="F61" s="14">
        <f>TRUNC(E61*D61,1)</f>
        <v>0</v>
      </c>
      <c r="G61" s="13">
        <v>114461</v>
      </c>
      <c r="H61" s="14">
        <f>TRUNC(G61*D61,1)</f>
        <v>114461</v>
      </c>
      <c r="I61" s="13">
        <v>0</v>
      </c>
      <c r="J61" s="14">
        <f>TRUNC(I61*D61,1)</f>
        <v>0</v>
      </c>
      <c r="K61" s="13">
        <f t="shared" si="9"/>
        <v>114461</v>
      </c>
      <c r="L61" s="14">
        <f t="shared" si="9"/>
        <v>114461</v>
      </c>
      <c r="M61" s="8" t="s">
        <v>860</v>
      </c>
      <c r="N61" s="2" t="s">
        <v>115</v>
      </c>
      <c r="O61" s="2" t="s">
        <v>861</v>
      </c>
      <c r="P61" s="2" t="s">
        <v>64</v>
      </c>
      <c r="Q61" s="2" t="s">
        <v>65</v>
      </c>
      <c r="R61" s="2" t="s">
        <v>65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2" t="s">
        <v>52</v>
      </c>
      <c r="AW61" s="2" t="s">
        <v>862</v>
      </c>
      <c r="AX61" s="2" t="s">
        <v>52</v>
      </c>
      <c r="AY61" s="2" t="s">
        <v>52</v>
      </c>
    </row>
    <row r="62" spans="1:51" ht="30" customHeight="1" x14ac:dyDescent="0.3">
      <c r="A62" s="8" t="s">
        <v>863</v>
      </c>
      <c r="B62" s="8" t="s">
        <v>864</v>
      </c>
      <c r="C62" s="8" t="s">
        <v>775</v>
      </c>
      <c r="D62" s="9">
        <v>1030</v>
      </c>
      <c r="E62" s="13">
        <f>단가대비표!O46</f>
        <v>380</v>
      </c>
      <c r="F62" s="14">
        <f>TRUNC(E62*D62,1)</f>
        <v>391400</v>
      </c>
      <c r="G62" s="13">
        <f>단가대비표!P46</f>
        <v>0</v>
      </c>
      <c r="H62" s="14">
        <f>TRUNC(G62*D62,1)</f>
        <v>0</v>
      </c>
      <c r="I62" s="13">
        <f>단가대비표!V46</f>
        <v>0</v>
      </c>
      <c r="J62" s="14">
        <f>TRUNC(I62*D62,1)</f>
        <v>0</v>
      </c>
      <c r="K62" s="13">
        <f t="shared" si="9"/>
        <v>380</v>
      </c>
      <c r="L62" s="14">
        <f t="shared" si="9"/>
        <v>391400</v>
      </c>
      <c r="M62" s="8" t="s">
        <v>865</v>
      </c>
      <c r="N62" s="2" t="s">
        <v>115</v>
      </c>
      <c r="O62" s="2" t="s">
        <v>866</v>
      </c>
      <c r="P62" s="2" t="s">
        <v>65</v>
      </c>
      <c r="Q62" s="2" t="s">
        <v>65</v>
      </c>
      <c r="R62" s="2" t="s">
        <v>64</v>
      </c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2" t="s">
        <v>52</v>
      </c>
      <c r="AW62" s="2" t="s">
        <v>867</v>
      </c>
      <c r="AX62" s="2" t="s">
        <v>52</v>
      </c>
      <c r="AY62" s="2" t="s">
        <v>52</v>
      </c>
    </row>
    <row r="63" spans="1:51" ht="30" customHeight="1" x14ac:dyDescent="0.3">
      <c r="A63" s="8" t="s">
        <v>730</v>
      </c>
      <c r="B63" s="8" t="s">
        <v>52</v>
      </c>
      <c r="C63" s="8" t="s">
        <v>52</v>
      </c>
      <c r="D63" s="9"/>
      <c r="E63" s="13"/>
      <c r="F63" s="14">
        <f>TRUNC(SUMIF(N58:N62, N57, F58:F62),0)</f>
        <v>391400</v>
      </c>
      <c r="G63" s="13"/>
      <c r="H63" s="14">
        <f>TRUNC(SUMIF(N58:N62, N57, H58:H62),0)</f>
        <v>784392</v>
      </c>
      <c r="I63" s="13"/>
      <c r="J63" s="14">
        <f>TRUNC(SUMIF(N58:N62, N57, J58:J62),0)</f>
        <v>0</v>
      </c>
      <c r="K63" s="13"/>
      <c r="L63" s="14">
        <f>F63+H63+J63</f>
        <v>1175792</v>
      </c>
      <c r="M63" s="8" t="s">
        <v>52</v>
      </c>
      <c r="N63" s="2" t="s">
        <v>72</v>
      </c>
      <c r="O63" s="2" t="s">
        <v>72</v>
      </c>
      <c r="P63" s="2" t="s">
        <v>52</v>
      </c>
      <c r="Q63" s="2" t="s">
        <v>52</v>
      </c>
      <c r="R63" s="2" t="s">
        <v>52</v>
      </c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2" t="s">
        <v>52</v>
      </c>
      <c r="AW63" s="2" t="s">
        <v>52</v>
      </c>
      <c r="AX63" s="2" t="s">
        <v>52</v>
      </c>
      <c r="AY63" s="2" t="s">
        <v>52</v>
      </c>
    </row>
    <row r="64" spans="1:51" ht="30" customHeight="1" x14ac:dyDescent="0.3">
      <c r="A64" s="9"/>
      <c r="B64" s="9"/>
      <c r="C64" s="9"/>
      <c r="D64" s="9"/>
      <c r="E64" s="13"/>
      <c r="F64" s="14"/>
      <c r="G64" s="13"/>
      <c r="H64" s="14"/>
      <c r="I64" s="13"/>
      <c r="J64" s="14"/>
      <c r="K64" s="13"/>
      <c r="L64" s="14"/>
      <c r="M64" s="9"/>
    </row>
    <row r="65" spans="1:51" ht="30" customHeight="1" x14ac:dyDescent="0.3">
      <c r="A65" s="41" t="s">
        <v>868</v>
      </c>
      <c r="B65" s="41"/>
      <c r="C65" s="41"/>
      <c r="D65" s="41"/>
      <c r="E65" s="42"/>
      <c r="F65" s="43"/>
      <c r="G65" s="42"/>
      <c r="H65" s="43"/>
      <c r="I65" s="42"/>
      <c r="J65" s="43"/>
      <c r="K65" s="42"/>
      <c r="L65" s="43"/>
      <c r="M65" s="41"/>
      <c r="N65" s="1" t="s">
        <v>120</v>
      </c>
    </row>
    <row r="66" spans="1:51" ht="30" customHeight="1" x14ac:dyDescent="0.3">
      <c r="A66" s="8" t="s">
        <v>869</v>
      </c>
      <c r="B66" s="8" t="s">
        <v>870</v>
      </c>
      <c r="C66" s="8" t="s">
        <v>871</v>
      </c>
      <c r="D66" s="9">
        <v>0.15</v>
      </c>
      <c r="E66" s="13">
        <f>단가대비표!O20</f>
        <v>555.54999999999995</v>
      </c>
      <c r="F66" s="14">
        <f>TRUNC(E66*D66,1)</f>
        <v>83.3</v>
      </c>
      <c r="G66" s="13">
        <f>단가대비표!P20</f>
        <v>0</v>
      </c>
      <c r="H66" s="14">
        <f>TRUNC(G66*D66,1)</f>
        <v>0</v>
      </c>
      <c r="I66" s="13">
        <f>단가대비표!V20</f>
        <v>0</v>
      </c>
      <c r="J66" s="14">
        <f>TRUNC(I66*D66,1)</f>
        <v>0</v>
      </c>
      <c r="K66" s="13">
        <f t="shared" ref="K66:L68" si="10">TRUNC(E66+G66+I66,1)</f>
        <v>555.5</v>
      </c>
      <c r="L66" s="14">
        <f t="shared" si="10"/>
        <v>83.3</v>
      </c>
      <c r="M66" s="8" t="s">
        <v>872</v>
      </c>
      <c r="N66" s="2" t="s">
        <v>120</v>
      </c>
      <c r="O66" s="2" t="s">
        <v>873</v>
      </c>
      <c r="P66" s="2" t="s">
        <v>65</v>
      </c>
      <c r="Q66" s="2" t="s">
        <v>65</v>
      </c>
      <c r="R66" s="2" t="s">
        <v>64</v>
      </c>
      <c r="S66" s="3"/>
      <c r="T66" s="3"/>
      <c r="U66" s="3"/>
      <c r="V66" s="3">
        <v>1</v>
      </c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2" t="s">
        <v>52</v>
      </c>
      <c r="AW66" s="2" t="s">
        <v>874</v>
      </c>
      <c r="AX66" s="2" t="s">
        <v>52</v>
      </c>
      <c r="AY66" s="2" t="s">
        <v>52</v>
      </c>
    </row>
    <row r="67" spans="1:51" ht="30" customHeight="1" x14ac:dyDescent="0.3">
      <c r="A67" s="8" t="s">
        <v>875</v>
      </c>
      <c r="B67" s="8" t="s">
        <v>876</v>
      </c>
      <c r="C67" s="8" t="s">
        <v>571</v>
      </c>
      <c r="D67" s="9">
        <v>1</v>
      </c>
      <c r="E67" s="13">
        <f>TRUNC(SUMIF(V66:V68, RIGHTB(O67, 1), F66:F68)*U67, 2)</f>
        <v>8.33</v>
      </c>
      <c r="F67" s="14">
        <f>TRUNC(E67*D67,1)</f>
        <v>8.3000000000000007</v>
      </c>
      <c r="G67" s="13">
        <v>0</v>
      </c>
      <c r="H67" s="14">
        <f>TRUNC(G67*D67,1)</f>
        <v>0</v>
      </c>
      <c r="I67" s="13">
        <v>0</v>
      </c>
      <c r="J67" s="14">
        <f>TRUNC(I67*D67,1)</f>
        <v>0</v>
      </c>
      <c r="K67" s="13">
        <f t="shared" si="10"/>
        <v>8.3000000000000007</v>
      </c>
      <c r="L67" s="14">
        <f t="shared" si="10"/>
        <v>8.3000000000000007</v>
      </c>
      <c r="M67" s="8" t="s">
        <v>52</v>
      </c>
      <c r="N67" s="2" t="s">
        <v>120</v>
      </c>
      <c r="O67" s="2" t="s">
        <v>728</v>
      </c>
      <c r="P67" s="2" t="s">
        <v>65</v>
      </c>
      <c r="Q67" s="2" t="s">
        <v>65</v>
      </c>
      <c r="R67" s="2" t="s">
        <v>65</v>
      </c>
      <c r="S67" s="3">
        <v>0</v>
      </c>
      <c r="T67" s="3">
        <v>0</v>
      </c>
      <c r="U67" s="3">
        <v>0.1</v>
      </c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2" t="s">
        <v>52</v>
      </c>
      <c r="AW67" s="2" t="s">
        <v>877</v>
      </c>
      <c r="AX67" s="2" t="s">
        <v>52</v>
      </c>
      <c r="AY67" s="2" t="s">
        <v>52</v>
      </c>
    </row>
    <row r="68" spans="1:51" ht="30" customHeight="1" x14ac:dyDescent="0.3">
      <c r="A68" s="8" t="s">
        <v>878</v>
      </c>
      <c r="B68" s="8" t="s">
        <v>879</v>
      </c>
      <c r="C68" s="8" t="s">
        <v>83</v>
      </c>
      <c r="D68" s="9">
        <v>1</v>
      </c>
      <c r="E68" s="13">
        <f>일위대가목록!E99</f>
        <v>0</v>
      </c>
      <c r="F68" s="14">
        <f>TRUNC(E68*D68,1)</f>
        <v>0</v>
      </c>
      <c r="G68" s="13">
        <f>일위대가목록!F99</f>
        <v>3366</v>
      </c>
      <c r="H68" s="14">
        <f>TRUNC(G68*D68,1)</f>
        <v>3366</v>
      </c>
      <c r="I68" s="13">
        <f>일위대가목록!G99</f>
        <v>134</v>
      </c>
      <c r="J68" s="14">
        <f>TRUNC(I68*D68,1)</f>
        <v>134</v>
      </c>
      <c r="K68" s="13">
        <f t="shared" si="10"/>
        <v>3500</v>
      </c>
      <c r="L68" s="14">
        <f t="shared" si="10"/>
        <v>3500</v>
      </c>
      <c r="M68" s="8" t="s">
        <v>880</v>
      </c>
      <c r="N68" s="2" t="s">
        <v>120</v>
      </c>
      <c r="O68" s="2" t="s">
        <v>881</v>
      </c>
      <c r="P68" s="2" t="s">
        <v>64</v>
      </c>
      <c r="Q68" s="2" t="s">
        <v>65</v>
      </c>
      <c r="R68" s="2" t="s">
        <v>65</v>
      </c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2" t="s">
        <v>52</v>
      </c>
      <c r="AW68" s="2" t="s">
        <v>882</v>
      </c>
      <c r="AX68" s="2" t="s">
        <v>52</v>
      </c>
      <c r="AY68" s="2" t="s">
        <v>52</v>
      </c>
    </row>
    <row r="69" spans="1:51" ht="30" customHeight="1" x14ac:dyDescent="0.3">
      <c r="A69" s="8" t="s">
        <v>730</v>
      </c>
      <c r="B69" s="8" t="s">
        <v>52</v>
      </c>
      <c r="C69" s="8" t="s">
        <v>52</v>
      </c>
      <c r="D69" s="9"/>
      <c r="E69" s="13"/>
      <c r="F69" s="14">
        <f>TRUNC(SUMIF(N66:N68, N65, F66:F68),0)</f>
        <v>91</v>
      </c>
      <c r="G69" s="13"/>
      <c r="H69" s="14">
        <f>TRUNC(SUMIF(N66:N68, N65, H66:H68),0)</f>
        <v>3366</v>
      </c>
      <c r="I69" s="13"/>
      <c r="J69" s="14">
        <f>TRUNC(SUMIF(N66:N68, N65, J66:J68),0)</f>
        <v>134</v>
      </c>
      <c r="K69" s="13"/>
      <c r="L69" s="14">
        <f>F69+H69+J69</f>
        <v>3591</v>
      </c>
      <c r="M69" s="8" t="s">
        <v>52</v>
      </c>
      <c r="N69" s="2" t="s">
        <v>72</v>
      </c>
      <c r="O69" s="2" t="s">
        <v>72</v>
      </c>
      <c r="P69" s="2" t="s">
        <v>52</v>
      </c>
      <c r="Q69" s="2" t="s">
        <v>52</v>
      </c>
      <c r="R69" s="2" t="s">
        <v>52</v>
      </c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2" t="s">
        <v>52</v>
      </c>
      <c r="AW69" s="2" t="s">
        <v>52</v>
      </c>
      <c r="AX69" s="2" t="s">
        <v>52</v>
      </c>
      <c r="AY69" s="2" t="s">
        <v>52</v>
      </c>
    </row>
    <row r="70" spans="1:51" ht="30" customHeight="1" x14ac:dyDescent="0.3">
      <c r="A70" s="9"/>
      <c r="B70" s="9"/>
      <c r="C70" s="9"/>
      <c r="D70" s="9"/>
      <c r="E70" s="13"/>
      <c r="F70" s="14"/>
      <c r="G70" s="13"/>
      <c r="H70" s="14"/>
      <c r="I70" s="13"/>
      <c r="J70" s="14"/>
      <c r="K70" s="13"/>
      <c r="L70" s="14"/>
      <c r="M70" s="9"/>
    </row>
    <row r="71" spans="1:51" ht="30" customHeight="1" x14ac:dyDescent="0.3">
      <c r="A71" s="41" t="s">
        <v>883</v>
      </c>
      <c r="B71" s="41"/>
      <c r="C71" s="41"/>
      <c r="D71" s="41"/>
      <c r="E71" s="42"/>
      <c r="F71" s="43"/>
      <c r="G71" s="42"/>
      <c r="H71" s="43"/>
      <c r="I71" s="42"/>
      <c r="J71" s="43"/>
      <c r="K71" s="42"/>
      <c r="L71" s="43"/>
      <c r="M71" s="41"/>
      <c r="N71" s="1" t="s">
        <v>125</v>
      </c>
    </row>
    <row r="72" spans="1:51" ht="30" customHeight="1" x14ac:dyDescent="0.3">
      <c r="A72" s="8" t="s">
        <v>785</v>
      </c>
      <c r="B72" s="8" t="s">
        <v>786</v>
      </c>
      <c r="C72" s="8" t="s">
        <v>787</v>
      </c>
      <c r="D72" s="9">
        <v>0.56000000000000005</v>
      </c>
      <c r="E72" s="13">
        <f>단가대비표!O151</f>
        <v>0</v>
      </c>
      <c r="F72" s="14">
        <f>TRUNC(E72*D72,1)</f>
        <v>0</v>
      </c>
      <c r="G72" s="13">
        <f>단가대비표!P151</f>
        <v>138989</v>
      </c>
      <c r="H72" s="14">
        <f>TRUNC(G72*D72,1)</f>
        <v>77833.8</v>
      </c>
      <c r="I72" s="13">
        <f>단가대비표!V151</f>
        <v>0</v>
      </c>
      <c r="J72" s="14">
        <f>TRUNC(I72*D72,1)</f>
        <v>0</v>
      </c>
      <c r="K72" s="13">
        <f>TRUNC(E72+G72+I72,1)</f>
        <v>138989</v>
      </c>
      <c r="L72" s="14">
        <f>TRUNC(F72+H72+J72,1)</f>
        <v>77833.8</v>
      </c>
      <c r="M72" s="8" t="s">
        <v>788</v>
      </c>
      <c r="N72" s="2" t="s">
        <v>125</v>
      </c>
      <c r="O72" s="2" t="s">
        <v>789</v>
      </c>
      <c r="P72" s="2" t="s">
        <v>65</v>
      </c>
      <c r="Q72" s="2" t="s">
        <v>65</v>
      </c>
      <c r="R72" s="2" t="s">
        <v>64</v>
      </c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2" t="s">
        <v>52</v>
      </c>
      <c r="AW72" s="2" t="s">
        <v>884</v>
      </c>
      <c r="AX72" s="2" t="s">
        <v>52</v>
      </c>
      <c r="AY72" s="2" t="s">
        <v>52</v>
      </c>
    </row>
    <row r="73" spans="1:51" ht="30" customHeight="1" x14ac:dyDescent="0.3">
      <c r="A73" s="8" t="s">
        <v>730</v>
      </c>
      <c r="B73" s="8" t="s">
        <v>52</v>
      </c>
      <c r="C73" s="8" t="s">
        <v>52</v>
      </c>
      <c r="D73" s="9"/>
      <c r="E73" s="13"/>
      <c r="F73" s="14">
        <f>TRUNC(SUMIF(N72:N72, N71, F72:F72),0)</f>
        <v>0</v>
      </c>
      <c r="G73" s="13"/>
      <c r="H73" s="14">
        <f>TRUNC(SUMIF(N72:N72, N71, H72:H72),0)</f>
        <v>77833</v>
      </c>
      <c r="I73" s="13"/>
      <c r="J73" s="14">
        <f>TRUNC(SUMIF(N72:N72, N71, J72:J72),0)</f>
        <v>0</v>
      </c>
      <c r="K73" s="13"/>
      <c r="L73" s="14">
        <f>F73+H73+J73</f>
        <v>77833</v>
      </c>
      <c r="M73" s="8" t="s">
        <v>52</v>
      </c>
      <c r="N73" s="2" t="s">
        <v>72</v>
      </c>
      <c r="O73" s="2" t="s">
        <v>72</v>
      </c>
      <c r="P73" s="2" t="s">
        <v>52</v>
      </c>
      <c r="Q73" s="2" t="s">
        <v>52</v>
      </c>
      <c r="R73" s="2" t="s">
        <v>52</v>
      </c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2" t="s">
        <v>52</v>
      </c>
      <c r="AW73" s="2" t="s">
        <v>52</v>
      </c>
      <c r="AX73" s="2" t="s">
        <v>52</v>
      </c>
      <c r="AY73" s="2" t="s">
        <v>52</v>
      </c>
    </row>
    <row r="74" spans="1:51" ht="30" customHeight="1" x14ac:dyDescent="0.3">
      <c r="A74" s="9"/>
      <c r="B74" s="9"/>
      <c r="C74" s="9"/>
      <c r="D74" s="9"/>
      <c r="E74" s="13"/>
      <c r="F74" s="14"/>
      <c r="G74" s="13"/>
      <c r="H74" s="14"/>
      <c r="I74" s="13"/>
      <c r="J74" s="14"/>
      <c r="K74" s="13"/>
      <c r="L74" s="14"/>
      <c r="M74" s="9"/>
    </row>
    <row r="75" spans="1:51" ht="30" customHeight="1" x14ac:dyDescent="0.3">
      <c r="A75" s="41" t="s">
        <v>885</v>
      </c>
      <c r="B75" s="41"/>
      <c r="C75" s="41"/>
      <c r="D75" s="41"/>
      <c r="E75" s="42"/>
      <c r="F75" s="43"/>
      <c r="G75" s="42"/>
      <c r="H75" s="43"/>
      <c r="I75" s="42"/>
      <c r="J75" s="43"/>
      <c r="K75" s="42"/>
      <c r="L75" s="43"/>
      <c r="M75" s="41"/>
      <c r="N75" s="1" t="s">
        <v>132</v>
      </c>
    </row>
    <row r="76" spans="1:51" ht="30" customHeight="1" x14ac:dyDescent="0.3">
      <c r="A76" s="8" t="s">
        <v>886</v>
      </c>
      <c r="B76" s="8" t="s">
        <v>887</v>
      </c>
      <c r="C76" s="8" t="s">
        <v>83</v>
      </c>
      <c r="D76" s="9">
        <v>1.03</v>
      </c>
      <c r="E76" s="13">
        <f>단가대비표!O104</f>
        <v>15625</v>
      </c>
      <c r="F76" s="14">
        <f>TRUNC(E76*D76,1)</f>
        <v>16093.7</v>
      </c>
      <c r="G76" s="13">
        <f>단가대비표!P104</f>
        <v>0</v>
      </c>
      <c r="H76" s="14">
        <f>TRUNC(G76*D76,1)</f>
        <v>0</v>
      </c>
      <c r="I76" s="13">
        <f>단가대비표!V104</f>
        <v>0</v>
      </c>
      <c r="J76" s="14">
        <f>TRUNC(I76*D76,1)</f>
        <v>0</v>
      </c>
      <c r="K76" s="13">
        <f t="shared" ref="K76:L79" si="11">TRUNC(E76+G76+I76,1)</f>
        <v>15625</v>
      </c>
      <c r="L76" s="14">
        <f t="shared" si="11"/>
        <v>16093.7</v>
      </c>
      <c r="M76" s="8" t="s">
        <v>888</v>
      </c>
      <c r="N76" s="2" t="s">
        <v>132</v>
      </c>
      <c r="O76" s="2" t="s">
        <v>889</v>
      </c>
      <c r="P76" s="2" t="s">
        <v>65</v>
      </c>
      <c r="Q76" s="2" t="s">
        <v>65</v>
      </c>
      <c r="R76" s="2" t="s">
        <v>64</v>
      </c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2" t="s">
        <v>52</v>
      </c>
      <c r="AW76" s="2" t="s">
        <v>890</v>
      </c>
      <c r="AX76" s="2" t="s">
        <v>52</v>
      </c>
      <c r="AY76" s="2" t="s">
        <v>52</v>
      </c>
    </row>
    <row r="77" spans="1:51" ht="30" customHeight="1" x14ac:dyDescent="0.3">
      <c r="A77" s="8" t="s">
        <v>853</v>
      </c>
      <c r="B77" s="8" t="s">
        <v>844</v>
      </c>
      <c r="C77" s="8" t="s">
        <v>105</v>
      </c>
      <c r="D77" s="9">
        <v>2.5000000000000001E-2</v>
      </c>
      <c r="E77" s="13">
        <f>일위대가목록!E100</f>
        <v>0</v>
      </c>
      <c r="F77" s="14">
        <f>TRUNC(E77*D77,1)</f>
        <v>0</v>
      </c>
      <c r="G77" s="13">
        <f>일위대가목록!F100</f>
        <v>91732</v>
      </c>
      <c r="H77" s="14">
        <f>TRUNC(G77*D77,1)</f>
        <v>2293.3000000000002</v>
      </c>
      <c r="I77" s="13">
        <f>일위대가목록!G100</f>
        <v>0</v>
      </c>
      <c r="J77" s="14">
        <f>TRUNC(I77*D77,1)</f>
        <v>0</v>
      </c>
      <c r="K77" s="13">
        <f t="shared" si="11"/>
        <v>91732</v>
      </c>
      <c r="L77" s="14">
        <f t="shared" si="11"/>
        <v>2293.3000000000002</v>
      </c>
      <c r="M77" s="8" t="s">
        <v>891</v>
      </c>
      <c r="N77" s="2" t="s">
        <v>132</v>
      </c>
      <c r="O77" s="2" t="s">
        <v>892</v>
      </c>
      <c r="P77" s="2" t="s">
        <v>64</v>
      </c>
      <c r="Q77" s="2" t="s">
        <v>65</v>
      </c>
      <c r="R77" s="2" t="s">
        <v>65</v>
      </c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2" t="s">
        <v>52</v>
      </c>
      <c r="AW77" s="2" t="s">
        <v>893</v>
      </c>
      <c r="AX77" s="2" t="s">
        <v>52</v>
      </c>
      <c r="AY77" s="2" t="s">
        <v>52</v>
      </c>
    </row>
    <row r="78" spans="1:51" ht="30" customHeight="1" x14ac:dyDescent="0.3">
      <c r="A78" s="8" t="s">
        <v>894</v>
      </c>
      <c r="B78" s="8" t="s">
        <v>895</v>
      </c>
      <c r="C78" s="8" t="s">
        <v>83</v>
      </c>
      <c r="D78" s="9">
        <v>1</v>
      </c>
      <c r="E78" s="13">
        <v>0</v>
      </c>
      <c r="F78" s="14">
        <f>TRUNC(E78*D78,1)</f>
        <v>0</v>
      </c>
      <c r="G78" s="13">
        <v>10122</v>
      </c>
      <c r="H78" s="14">
        <f>TRUNC(G78*D78,1)</f>
        <v>10122</v>
      </c>
      <c r="I78" s="13">
        <v>0</v>
      </c>
      <c r="J78" s="14">
        <f>TRUNC(I78*D78,1)</f>
        <v>0</v>
      </c>
      <c r="K78" s="13">
        <f t="shared" si="11"/>
        <v>10122</v>
      </c>
      <c r="L78" s="14">
        <f t="shared" si="11"/>
        <v>10122</v>
      </c>
      <c r="M78" s="8" t="s">
        <v>896</v>
      </c>
      <c r="N78" s="2" t="s">
        <v>132</v>
      </c>
      <c r="O78" s="2" t="s">
        <v>897</v>
      </c>
      <c r="P78" s="2" t="s">
        <v>64</v>
      </c>
      <c r="Q78" s="2" t="s">
        <v>65</v>
      </c>
      <c r="R78" s="2" t="s">
        <v>65</v>
      </c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2" t="s">
        <v>52</v>
      </c>
      <c r="AW78" s="2" t="s">
        <v>898</v>
      </c>
      <c r="AX78" s="2" t="s">
        <v>52</v>
      </c>
      <c r="AY78" s="2" t="s">
        <v>52</v>
      </c>
    </row>
    <row r="79" spans="1:51" ht="30" customHeight="1" x14ac:dyDescent="0.3">
      <c r="A79" s="8" t="s">
        <v>899</v>
      </c>
      <c r="B79" s="8" t="s">
        <v>900</v>
      </c>
      <c r="C79" s="8" t="s">
        <v>83</v>
      </c>
      <c r="D79" s="9">
        <v>1</v>
      </c>
      <c r="E79" s="13">
        <f>일위대가목록!E101</f>
        <v>1642</v>
      </c>
      <c r="F79" s="14">
        <f>TRUNC(E79*D79,1)</f>
        <v>1642</v>
      </c>
      <c r="G79" s="13">
        <f>일위대가목록!F101</f>
        <v>30866</v>
      </c>
      <c r="H79" s="14">
        <f>TRUNC(G79*D79,1)</f>
        <v>30866</v>
      </c>
      <c r="I79" s="13">
        <f>일위대가목록!G101</f>
        <v>863</v>
      </c>
      <c r="J79" s="14">
        <f>TRUNC(I79*D79,1)</f>
        <v>863</v>
      </c>
      <c r="K79" s="13">
        <f t="shared" si="11"/>
        <v>33371</v>
      </c>
      <c r="L79" s="14">
        <f t="shared" si="11"/>
        <v>33371</v>
      </c>
      <c r="M79" s="8" t="s">
        <v>901</v>
      </c>
      <c r="N79" s="2" t="s">
        <v>132</v>
      </c>
      <c r="O79" s="2" t="s">
        <v>902</v>
      </c>
      <c r="P79" s="2" t="s">
        <v>64</v>
      </c>
      <c r="Q79" s="2" t="s">
        <v>65</v>
      </c>
      <c r="R79" s="2" t="s">
        <v>65</v>
      </c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2" t="s">
        <v>52</v>
      </c>
      <c r="AW79" s="2" t="s">
        <v>903</v>
      </c>
      <c r="AX79" s="2" t="s">
        <v>52</v>
      </c>
      <c r="AY79" s="2" t="s">
        <v>52</v>
      </c>
    </row>
    <row r="80" spans="1:51" ht="30" customHeight="1" x14ac:dyDescent="0.3">
      <c r="A80" s="8" t="s">
        <v>730</v>
      </c>
      <c r="B80" s="8" t="s">
        <v>52</v>
      </c>
      <c r="C80" s="8" t="s">
        <v>52</v>
      </c>
      <c r="D80" s="9"/>
      <c r="E80" s="13"/>
      <c r="F80" s="14">
        <f>TRUNC(SUMIF(N76:N79, N75, F76:F79),0)</f>
        <v>17735</v>
      </c>
      <c r="G80" s="13"/>
      <c r="H80" s="14">
        <f>TRUNC(SUMIF(N76:N79, N75, H76:H79),0)</f>
        <v>43281</v>
      </c>
      <c r="I80" s="13"/>
      <c r="J80" s="14">
        <f>TRUNC(SUMIF(N76:N79, N75, J76:J79),0)</f>
        <v>863</v>
      </c>
      <c r="K80" s="13"/>
      <c r="L80" s="14">
        <f>F80+H80+J80</f>
        <v>61879</v>
      </c>
      <c r="M80" s="8" t="s">
        <v>52</v>
      </c>
      <c r="N80" s="2" t="s">
        <v>72</v>
      </c>
      <c r="O80" s="2" t="s">
        <v>72</v>
      </c>
      <c r="P80" s="2" t="s">
        <v>52</v>
      </c>
      <c r="Q80" s="2" t="s">
        <v>52</v>
      </c>
      <c r="R80" s="2" t="s">
        <v>52</v>
      </c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2" t="s">
        <v>52</v>
      </c>
      <c r="AW80" s="2" t="s">
        <v>52</v>
      </c>
      <c r="AX80" s="2" t="s">
        <v>52</v>
      </c>
      <c r="AY80" s="2" t="s">
        <v>52</v>
      </c>
    </row>
    <row r="81" spans="1:51" ht="30" customHeight="1" x14ac:dyDescent="0.3">
      <c r="A81" s="9"/>
      <c r="B81" s="9"/>
      <c r="C81" s="9"/>
      <c r="D81" s="9"/>
      <c r="E81" s="13"/>
      <c r="F81" s="14"/>
      <c r="G81" s="13"/>
      <c r="H81" s="14"/>
      <c r="I81" s="13"/>
      <c r="J81" s="14"/>
      <c r="K81" s="13"/>
      <c r="L81" s="14"/>
      <c r="M81" s="9"/>
    </row>
    <row r="82" spans="1:51" ht="30" customHeight="1" x14ac:dyDescent="0.3">
      <c r="A82" s="41" t="s">
        <v>904</v>
      </c>
      <c r="B82" s="41"/>
      <c r="C82" s="41"/>
      <c r="D82" s="41"/>
      <c r="E82" s="42"/>
      <c r="F82" s="43"/>
      <c r="G82" s="42"/>
      <c r="H82" s="43"/>
      <c r="I82" s="42"/>
      <c r="J82" s="43"/>
      <c r="K82" s="42"/>
      <c r="L82" s="43"/>
      <c r="M82" s="41"/>
      <c r="N82" s="1" t="s">
        <v>164</v>
      </c>
    </row>
    <row r="83" spans="1:51" ht="30" customHeight="1" x14ac:dyDescent="0.3">
      <c r="A83" s="8" t="s">
        <v>905</v>
      </c>
      <c r="B83" s="8" t="s">
        <v>906</v>
      </c>
      <c r="C83" s="8" t="s">
        <v>83</v>
      </c>
      <c r="D83" s="9">
        <v>1.05</v>
      </c>
      <c r="E83" s="13">
        <f>단가대비표!O69</f>
        <v>22000</v>
      </c>
      <c r="F83" s="14">
        <f>TRUNC(E83*D83,1)</f>
        <v>23100</v>
      </c>
      <c r="G83" s="13">
        <f>단가대비표!P69</f>
        <v>0</v>
      </c>
      <c r="H83" s="14">
        <f>TRUNC(G83*D83,1)</f>
        <v>0</v>
      </c>
      <c r="I83" s="13">
        <f>단가대비표!V69</f>
        <v>0</v>
      </c>
      <c r="J83" s="14">
        <f>TRUNC(I83*D83,1)</f>
        <v>0</v>
      </c>
      <c r="K83" s="13">
        <f>TRUNC(E83+G83+I83,1)</f>
        <v>22000</v>
      </c>
      <c r="L83" s="14">
        <f>TRUNC(F83+H83+J83,1)</f>
        <v>23100</v>
      </c>
      <c r="M83" s="8" t="s">
        <v>907</v>
      </c>
      <c r="N83" s="2" t="s">
        <v>164</v>
      </c>
      <c r="O83" s="2" t="s">
        <v>908</v>
      </c>
      <c r="P83" s="2" t="s">
        <v>65</v>
      </c>
      <c r="Q83" s="2" t="s">
        <v>65</v>
      </c>
      <c r="R83" s="2" t="s">
        <v>64</v>
      </c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2" t="s">
        <v>52</v>
      </c>
      <c r="AW83" s="2" t="s">
        <v>909</v>
      </c>
      <c r="AX83" s="2" t="s">
        <v>52</v>
      </c>
      <c r="AY83" s="2" t="s">
        <v>52</v>
      </c>
    </row>
    <row r="84" spans="1:51" ht="30" customHeight="1" x14ac:dyDescent="0.3">
      <c r="A84" s="8" t="s">
        <v>910</v>
      </c>
      <c r="B84" s="8" t="s">
        <v>911</v>
      </c>
      <c r="C84" s="8" t="s">
        <v>83</v>
      </c>
      <c r="D84" s="9">
        <v>1</v>
      </c>
      <c r="E84" s="13">
        <f>일위대가목록!E104</f>
        <v>724</v>
      </c>
      <c r="F84" s="14">
        <f>TRUNC(E84*D84,1)</f>
        <v>724</v>
      </c>
      <c r="G84" s="13">
        <f>일위대가목록!F104</f>
        <v>4700</v>
      </c>
      <c r="H84" s="14">
        <f>TRUNC(G84*D84,1)</f>
        <v>4700</v>
      </c>
      <c r="I84" s="13">
        <f>일위대가목록!G104</f>
        <v>0</v>
      </c>
      <c r="J84" s="14">
        <f>TRUNC(I84*D84,1)</f>
        <v>0</v>
      </c>
      <c r="K84" s="13">
        <f>TRUNC(E84+G84+I84,1)</f>
        <v>5424</v>
      </c>
      <c r="L84" s="14">
        <f>TRUNC(F84+H84+J84,1)</f>
        <v>5424</v>
      </c>
      <c r="M84" s="8" t="s">
        <v>912</v>
      </c>
      <c r="N84" s="2" t="s">
        <v>164</v>
      </c>
      <c r="O84" s="2" t="s">
        <v>913</v>
      </c>
      <c r="P84" s="2" t="s">
        <v>64</v>
      </c>
      <c r="Q84" s="2" t="s">
        <v>65</v>
      </c>
      <c r="R84" s="2" t="s">
        <v>65</v>
      </c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2" t="s">
        <v>52</v>
      </c>
      <c r="AW84" s="2" t="s">
        <v>914</v>
      </c>
      <c r="AX84" s="2" t="s">
        <v>52</v>
      </c>
      <c r="AY84" s="2" t="s">
        <v>52</v>
      </c>
    </row>
    <row r="85" spans="1:51" ht="30" customHeight="1" x14ac:dyDescent="0.3">
      <c r="A85" s="8" t="s">
        <v>730</v>
      </c>
      <c r="B85" s="8" t="s">
        <v>52</v>
      </c>
      <c r="C85" s="8" t="s">
        <v>52</v>
      </c>
      <c r="D85" s="9"/>
      <c r="E85" s="13"/>
      <c r="F85" s="14">
        <f>TRUNC(SUMIF(N83:N84, N82, F83:F84),0)</f>
        <v>23824</v>
      </c>
      <c r="G85" s="13"/>
      <c r="H85" s="14">
        <f>TRUNC(SUMIF(N83:N84, N82, H83:H84),0)</f>
        <v>4700</v>
      </c>
      <c r="I85" s="13"/>
      <c r="J85" s="14">
        <f>TRUNC(SUMIF(N83:N84, N82, J83:J84),0)</f>
        <v>0</v>
      </c>
      <c r="K85" s="13"/>
      <c r="L85" s="14">
        <f>F85+H85+J85</f>
        <v>28524</v>
      </c>
      <c r="M85" s="8" t="s">
        <v>52</v>
      </c>
      <c r="N85" s="2" t="s">
        <v>72</v>
      </c>
      <c r="O85" s="2" t="s">
        <v>72</v>
      </c>
      <c r="P85" s="2" t="s">
        <v>52</v>
      </c>
      <c r="Q85" s="2" t="s">
        <v>52</v>
      </c>
      <c r="R85" s="2" t="s">
        <v>52</v>
      </c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2" t="s">
        <v>52</v>
      </c>
      <c r="AW85" s="2" t="s">
        <v>52</v>
      </c>
      <c r="AX85" s="2" t="s">
        <v>52</v>
      </c>
      <c r="AY85" s="2" t="s">
        <v>52</v>
      </c>
    </row>
    <row r="86" spans="1:51" ht="30" customHeight="1" x14ac:dyDescent="0.3">
      <c r="A86" s="9"/>
      <c r="B86" s="9"/>
      <c r="C86" s="9"/>
      <c r="D86" s="9"/>
      <c r="E86" s="13"/>
      <c r="F86" s="14"/>
      <c r="G86" s="13"/>
      <c r="H86" s="14"/>
      <c r="I86" s="13"/>
      <c r="J86" s="14"/>
      <c r="K86" s="13"/>
      <c r="L86" s="14"/>
      <c r="M86" s="9"/>
    </row>
    <row r="87" spans="1:51" ht="30" customHeight="1" x14ac:dyDescent="0.3">
      <c r="A87" s="41" t="s">
        <v>915</v>
      </c>
      <c r="B87" s="41"/>
      <c r="C87" s="41"/>
      <c r="D87" s="41"/>
      <c r="E87" s="42"/>
      <c r="F87" s="43"/>
      <c r="G87" s="42"/>
      <c r="H87" s="43"/>
      <c r="I87" s="42"/>
      <c r="J87" s="43"/>
      <c r="K87" s="42"/>
      <c r="L87" s="43"/>
      <c r="M87" s="41"/>
      <c r="N87" s="1" t="s">
        <v>168</v>
      </c>
    </row>
    <row r="88" spans="1:51" ht="30" customHeight="1" x14ac:dyDescent="0.3">
      <c r="A88" s="8" t="s">
        <v>905</v>
      </c>
      <c r="B88" s="8" t="s">
        <v>906</v>
      </c>
      <c r="C88" s="8" t="s">
        <v>83</v>
      </c>
      <c r="D88" s="9">
        <v>1.05</v>
      </c>
      <c r="E88" s="13">
        <f>단가대비표!O69</f>
        <v>22000</v>
      </c>
      <c r="F88" s="14">
        <f>TRUNC(E88*D88,1)</f>
        <v>23100</v>
      </c>
      <c r="G88" s="13">
        <f>단가대비표!P69</f>
        <v>0</v>
      </c>
      <c r="H88" s="14">
        <f>TRUNC(G88*D88,1)</f>
        <v>0</v>
      </c>
      <c r="I88" s="13">
        <f>단가대비표!V69</f>
        <v>0</v>
      </c>
      <c r="J88" s="14">
        <f>TRUNC(I88*D88,1)</f>
        <v>0</v>
      </c>
      <c r="K88" s="13">
        <f>TRUNC(E88+G88+I88,1)</f>
        <v>22000</v>
      </c>
      <c r="L88" s="14">
        <f>TRUNC(F88+H88+J88,1)</f>
        <v>23100</v>
      </c>
      <c r="M88" s="8" t="s">
        <v>907</v>
      </c>
      <c r="N88" s="2" t="s">
        <v>168</v>
      </c>
      <c r="O88" s="2" t="s">
        <v>908</v>
      </c>
      <c r="P88" s="2" t="s">
        <v>65</v>
      </c>
      <c r="Q88" s="2" t="s">
        <v>65</v>
      </c>
      <c r="R88" s="2" t="s">
        <v>64</v>
      </c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2" t="s">
        <v>52</v>
      </c>
      <c r="AW88" s="2" t="s">
        <v>916</v>
      </c>
      <c r="AX88" s="2" t="s">
        <v>52</v>
      </c>
      <c r="AY88" s="2" t="s">
        <v>52</v>
      </c>
    </row>
    <row r="89" spans="1:51" ht="30" customHeight="1" x14ac:dyDescent="0.3">
      <c r="A89" s="8" t="s">
        <v>910</v>
      </c>
      <c r="B89" s="8" t="s">
        <v>911</v>
      </c>
      <c r="C89" s="8" t="s">
        <v>83</v>
      </c>
      <c r="D89" s="9">
        <v>1</v>
      </c>
      <c r="E89" s="13">
        <f>일위대가목록!E104</f>
        <v>724</v>
      </c>
      <c r="F89" s="14">
        <f>TRUNC(E89*D89,1)</f>
        <v>724</v>
      </c>
      <c r="G89" s="13">
        <f>일위대가목록!F104</f>
        <v>4700</v>
      </c>
      <c r="H89" s="14">
        <f>TRUNC(G89*D89,1)</f>
        <v>4700</v>
      </c>
      <c r="I89" s="13">
        <f>일위대가목록!G104</f>
        <v>0</v>
      </c>
      <c r="J89" s="14">
        <f>TRUNC(I89*D89,1)</f>
        <v>0</v>
      </c>
      <c r="K89" s="13">
        <f>TRUNC(E89+G89+I89,1)</f>
        <v>5424</v>
      </c>
      <c r="L89" s="14">
        <f>TRUNC(F89+H89+J89,1)</f>
        <v>5424</v>
      </c>
      <c r="M89" s="8" t="s">
        <v>912</v>
      </c>
      <c r="N89" s="2" t="s">
        <v>168</v>
      </c>
      <c r="O89" s="2" t="s">
        <v>913</v>
      </c>
      <c r="P89" s="2" t="s">
        <v>64</v>
      </c>
      <c r="Q89" s="2" t="s">
        <v>65</v>
      </c>
      <c r="R89" s="2" t="s">
        <v>65</v>
      </c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2" t="s">
        <v>52</v>
      </c>
      <c r="AW89" s="2" t="s">
        <v>917</v>
      </c>
      <c r="AX89" s="2" t="s">
        <v>52</v>
      </c>
      <c r="AY89" s="2" t="s">
        <v>52</v>
      </c>
    </row>
    <row r="90" spans="1:51" ht="30" customHeight="1" x14ac:dyDescent="0.3">
      <c r="A90" s="8" t="s">
        <v>730</v>
      </c>
      <c r="B90" s="8" t="s">
        <v>52</v>
      </c>
      <c r="C90" s="8" t="s">
        <v>52</v>
      </c>
      <c r="D90" s="9"/>
      <c r="E90" s="13"/>
      <c r="F90" s="14">
        <f>TRUNC(SUMIF(N88:N89, N87, F88:F89),0)</f>
        <v>23824</v>
      </c>
      <c r="G90" s="13"/>
      <c r="H90" s="14">
        <f>TRUNC(SUMIF(N88:N89, N87, H88:H89),0)</f>
        <v>4700</v>
      </c>
      <c r="I90" s="13"/>
      <c r="J90" s="14">
        <f>TRUNC(SUMIF(N88:N89, N87, J88:J89),0)</f>
        <v>0</v>
      </c>
      <c r="K90" s="13"/>
      <c r="L90" s="14">
        <f>F90+H90+J90</f>
        <v>28524</v>
      </c>
      <c r="M90" s="8" t="s">
        <v>52</v>
      </c>
      <c r="N90" s="2" t="s">
        <v>72</v>
      </c>
      <c r="O90" s="2" t="s">
        <v>72</v>
      </c>
      <c r="P90" s="2" t="s">
        <v>52</v>
      </c>
      <c r="Q90" s="2" t="s">
        <v>52</v>
      </c>
      <c r="R90" s="2" t="s">
        <v>52</v>
      </c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2" t="s">
        <v>52</v>
      </c>
      <c r="AW90" s="2" t="s">
        <v>52</v>
      </c>
      <c r="AX90" s="2" t="s">
        <v>52</v>
      </c>
      <c r="AY90" s="2" t="s">
        <v>52</v>
      </c>
    </row>
    <row r="91" spans="1:51" ht="30" customHeight="1" x14ac:dyDescent="0.3">
      <c r="A91" s="9"/>
      <c r="B91" s="9"/>
      <c r="C91" s="9"/>
      <c r="D91" s="9"/>
      <c r="E91" s="13"/>
      <c r="F91" s="14"/>
      <c r="G91" s="13"/>
      <c r="H91" s="14"/>
      <c r="I91" s="13"/>
      <c r="J91" s="14"/>
      <c r="K91" s="13"/>
      <c r="L91" s="14"/>
      <c r="M91" s="9"/>
    </row>
    <row r="92" spans="1:51" ht="30" customHeight="1" x14ac:dyDescent="0.3">
      <c r="A92" s="41" t="s">
        <v>918</v>
      </c>
      <c r="B92" s="41"/>
      <c r="C92" s="41"/>
      <c r="D92" s="41"/>
      <c r="E92" s="42"/>
      <c r="F92" s="43"/>
      <c r="G92" s="42"/>
      <c r="H92" s="43"/>
      <c r="I92" s="42"/>
      <c r="J92" s="43"/>
      <c r="K92" s="42"/>
      <c r="L92" s="43"/>
      <c r="M92" s="41"/>
      <c r="N92" s="1" t="s">
        <v>173</v>
      </c>
    </row>
    <row r="93" spans="1:51" ht="30" customHeight="1" x14ac:dyDescent="0.3">
      <c r="A93" s="8" t="s">
        <v>919</v>
      </c>
      <c r="B93" s="8" t="s">
        <v>52</v>
      </c>
      <c r="C93" s="8" t="s">
        <v>83</v>
      </c>
      <c r="D93" s="9">
        <v>1</v>
      </c>
      <c r="E93" s="13">
        <f>일위대가목록!E105</f>
        <v>0</v>
      </c>
      <c r="F93" s="14">
        <f>TRUNC(E93*D93,1)</f>
        <v>0</v>
      </c>
      <c r="G93" s="13">
        <f>일위대가목록!F105</f>
        <v>11725</v>
      </c>
      <c r="H93" s="14">
        <f>TRUNC(G93*D93,1)</f>
        <v>11725</v>
      </c>
      <c r="I93" s="13">
        <f>일위대가목록!G105</f>
        <v>351</v>
      </c>
      <c r="J93" s="14">
        <f>TRUNC(I93*D93,1)</f>
        <v>351</v>
      </c>
      <c r="K93" s="13">
        <f>TRUNC(E93+G93+I93,1)</f>
        <v>12076</v>
      </c>
      <c r="L93" s="14">
        <f>TRUNC(F93+H93+J93,1)</f>
        <v>12076</v>
      </c>
      <c r="M93" s="8" t="s">
        <v>920</v>
      </c>
      <c r="N93" s="2" t="s">
        <v>173</v>
      </c>
      <c r="O93" s="2" t="s">
        <v>921</v>
      </c>
      <c r="P93" s="2" t="s">
        <v>64</v>
      </c>
      <c r="Q93" s="2" t="s">
        <v>65</v>
      </c>
      <c r="R93" s="2" t="s">
        <v>65</v>
      </c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2" t="s">
        <v>52</v>
      </c>
      <c r="AW93" s="2" t="s">
        <v>922</v>
      </c>
      <c r="AX93" s="2" t="s">
        <v>52</v>
      </c>
      <c r="AY93" s="2" t="s">
        <v>52</v>
      </c>
    </row>
    <row r="94" spans="1:51" ht="30" customHeight="1" x14ac:dyDescent="0.3">
      <c r="A94" s="8" t="s">
        <v>923</v>
      </c>
      <c r="B94" s="8" t="s">
        <v>924</v>
      </c>
      <c r="C94" s="8" t="s">
        <v>83</v>
      </c>
      <c r="D94" s="9">
        <v>1.05</v>
      </c>
      <c r="E94" s="13">
        <f>단가대비표!O135</f>
        <v>9444</v>
      </c>
      <c r="F94" s="14">
        <f>TRUNC(E94*D94,1)</f>
        <v>9916.2000000000007</v>
      </c>
      <c r="G94" s="13">
        <f>단가대비표!P135</f>
        <v>0</v>
      </c>
      <c r="H94" s="14">
        <f>TRUNC(G94*D94,1)</f>
        <v>0</v>
      </c>
      <c r="I94" s="13">
        <f>단가대비표!V135</f>
        <v>0</v>
      </c>
      <c r="J94" s="14">
        <f>TRUNC(I94*D94,1)</f>
        <v>0</v>
      </c>
      <c r="K94" s="13">
        <f>TRUNC(E94+G94+I94,1)</f>
        <v>9444</v>
      </c>
      <c r="L94" s="14">
        <f>TRUNC(F94+H94+J94,1)</f>
        <v>9916.2000000000007</v>
      </c>
      <c r="M94" s="8" t="s">
        <v>925</v>
      </c>
      <c r="N94" s="2" t="s">
        <v>173</v>
      </c>
      <c r="O94" s="2" t="s">
        <v>926</v>
      </c>
      <c r="P94" s="2" t="s">
        <v>65</v>
      </c>
      <c r="Q94" s="2" t="s">
        <v>65</v>
      </c>
      <c r="R94" s="2" t="s">
        <v>64</v>
      </c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2" t="s">
        <v>52</v>
      </c>
      <c r="AW94" s="2" t="s">
        <v>927</v>
      </c>
      <c r="AX94" s="2" t="s">
        <v>52</v>
      </c>
      <c r="AY94" s="2" t="s">
        <v>52</v>
      </c>
    </row>
    <row r="95" spans="1:51" ht="30" customHeight="1" x14ac:dyDescent="0.3">
      <c r="A95" s="8" t="s">
        <v>730</v>
      </c>
      <c r="B95" s="8" t="s">
        <v>52</v>
      </c>
      <c r="C95" s="8" t="s">
        <v>52</v>
      </c>
      <c r="D95" s="9"/>
      <c r="E95" s="13"/>
      <c r="F95" s="14">
        <f>TRUNC(SUMIF(N93:N94, N92, F93:F94),0)</f>
        <v>9916</v>
      </c>
      <c r="G95" s="13"/>
      <c r="H95" s="14">
        <f>TRUNC(SUMIF(N93:N94, N92, H93:H94),0)</f>
        <v>11725</v>
      </c>
      <c r="I95" s="13"/>
      <c r="J95" s="14">
        <f>TRUNC(SUMIF(N93:N94, N92, J93:J94),0)</f>
        <v>351</v>
      </c>
      <c r="K95" s="13"/>
      <c r="L95" s="14">
        <f>F95+H95+J95</f>
        <v>21992</v>
      </c>
      <c r="M95" s="8" t="s">
        <v>52</v>
      </c>
      <c r="N95" s="2" t="s">
        <v>72</v>
      </c>
      <c r="O95" s="2" t="s">
        <v>72</v>
      </c>
      <c r="P95" s="2" t="s">
        <v>52</v>
      </c>
      <c r="Q95" s="2" t="s">
        <v>52</v>
      </c>
      <c r="R95" s="2" t="s">
        <v>52</v>
      </c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2" t="s">
        <v>52</v>
      </c>
      <c r="AW95" s="2" t="s">
        <v>52</v>
      </c>
      <c r="AX95" s="2" t="s">
        <v>52</v>
      </c>
      <c r="AY95" s="2" t="s">
        <v>52</v>
      </c>
    </row>
    <row r="96" spans="1:51" ht="30" customHeight="1" x14ac:dyDescent="0.3">
      <c r="A96" s="9"/>
      <c r="B96" s="9"/>
      <c r="C96" s="9"/>
      <c r="D96" s="9"/>
      <c r="E96" s="13"/>
      <c r="F96" s="14"/>
      <c r="G96" s="13"/>
      <c r="H96" s="14"/>
      <c r="I96" s="13"/>
      <c r="J96" s="14"/>
      <c r="K96" s="13"/>
      <c r="L96" s="14"/>
      <c r="M96" s="9"/>
    </row>
    <row r="97" spans="1:51" ht="30" customHeight="1" x14ac:dyDescent="0.3">
      <c r="A97" s="41" t="s">
        <v>928</v>
      </c>
      <c r="B97" s="41"/>
      <c r="C97" s="41"/>
      <c r="D97" s="41"/>
      <c r="E97" s="42"/>
      <c r="F97" s="43"/>
      <c r="G97" s="42"/>
      <c r="H97" s="43"/>
      <c r="I97" s="42"/>
      <c r="J97" s="43"/>
      <c r="K97" s="42"/>
      <c r="L97" s="43"/>
      <c r="M97" s="41"/>
      <c r="N97" s="1" t="s">
        <v>178</v>
      </c>
    </row>
    <row r="98" spans="1:51" ht="30" customHeight="1" x14ac:dyDescent="0.3">
      <c r="A98" s="8" t="s">
        <v>919</v>
      </c>
      <c r="B98" s="8" t="s">
        <v>52</v>
      </c>
      <c r="C98" s="8" t="s">
        <v>83</v>
      </c>
      <c r="D98" s="9">
        <v>1</v>
      </c>
      <c r="E98" s="13">
        <f>일위대가목록!E105</f>
        <v>0</v>
      </c>
      <c r="F98" s="14">
        <f>TRUNC(E98*D98,1)</f>
        <v>0</v>
      </c>
      <c r="G98" s="13">
        <f>일위대가목록!F105</f>
        <v>11725</v>
      </c>
      <c r="H98" s="14">
        <f>TRUNC(G98*D98,1)</f>
        <v>11725</v>
      </c>
      <c r="I98" s="13">
        <f>일위대가목록!G105</f>
        <v>351</v>
      </c>
      <c r="J98" s="14">
        <f>TRUNC(I98*D98,1)</f>
        <v>351</v>
      </c>
      <c r="K98" s="13">
        <f>TRUNC(E98+G98+I98,1)</f>
        <v>12076</v>
      </c>
      <c r="L98" s="14">
        <f>TRUNC(F98+H98+J98,1)</f>
        <v>12076</v>
      </c>
      <c r="M98" s="8" t="s">
        <v>920</v>
      </c>
      <c r="N98" s="2" t="s">
        <v>178</v>
      </c>
      <c r="O98" s="2" t="s">
        <v>921</v>
      </c>
      <c r="P98" s="2" t="s">
        <v>64</v>
      </c>
      <c r="Q98" s="2" t="s">
        <v>65</v>
      </c>
      <c r="R98" s="2" t="s">
        <v>65</v>
      </c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2" t="s">
        <v>52</v>
      </c>
      <c r="AW98" s="2" t="s">
        <v>929</v>
      </c>
      <c r="AX98" s="2" t="s">
        <v>52</v>
      </c>
      <c r="AY98" s="2" t="s">
        <v>52</v>
      </c>
    </row>
    <row r="99" spans="1:51" ht="30" customHeight="1" x14ac:dyDescent="0.3">
      <c r="A99" s="8" t="s">
        <v>923</v>
      </c>
      <c r="B99" s="8" t="s">
        <v>930</v>
      </c>
      <c r="C99" s="8" t="s">
        <v>83</v>
      </c>
      <c r="D99" s="9">
        <v>1.05</v>
      </c>
      <c r="E99" s="13">
        <f>단가대비표!O136</f>
        <v>6173</v>
      </c>
      <c r="F99" s="14">
        <f>TRUNC(E99*D99,1)</f>
        <v>6481.6</v>
      </c>
      <c r="G99" s="13">
        <f>단가대비표!P136</f>
        <v>0</v>
      </c>
      <c r="H99" s="14">
        <f>TRUNC(G99*D99,1)</f>
        <v>0</v>
      </c>
      <c r="I99" s="13">
        <f>단가대비표!V136</f>
        <v>0</v>
      </c>
      <c r="J99" s="14">
        <f>TRUNC(I99*D99,1)</f>
        <v>0</v>
      </c>
      <c r="K99" s="13">
        <f>TRUNC(E99+G99+I99,1)</f>
        <v>6173</v>
      </c>
      <c r="L99" s="14">
        <f>TRUNC(F99+H99+J99,1)</f>
        <v>6481.6</v>
      </c>
      <c r="M99" s="8" t="s">
        <v>931</v>
      </c>
      <c r="N99" s="2" t="s">
        <v>178</v>
      </c>
      <c r="O99" s="2" t="s">
        <v>932</v>
      </c>
      <c r="P99" s="2" t="s">
        <v>65</v>
      </c>
      <c r="Q99" s="2" t="s">
        <v>65</v>
      </c>
      <c r="R99" s="2" t="s">
        <v>64</v>
      </c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2" t="s">
        <v>52</v>
      </c>
      <c r="AW99" s="2" t="s">
        <v>933</v>
      </c>
      <c r="AX99" s="2" t="s">
        <v>52</v>
      </c>
      <c r="AY99" s="2" t="s">
        <v>52</v>
      </c>
    </row>
    <row r="100" spans="1:51" ht="30" customHeight="1" x14ac:dyDescent="0.3">
      <c r="A100" s="8" t="s">
        <v>730</v>
      </c>
      <c r="B100" s="8" t="s">
        <v>52</v>
      </c>
      <c r="C100" s="8" t="s">
        <v>52</v>
      </c>
      <c r="D100" s="9"/>
      <c r="E100" s="13"/>
      <c r="F100" s="14">
        <f>TRUNC(SUMIF(N98:N99, N97, F98:F99),0)</f>
        <v>6481</v>
      </c>
      <c r="G100" s="13"/>
      <c r="H100" s="14">
        <f>TRUNC(SUMIF(N98:N99, N97, H98:H99),0)</f>
        <v>11725</v>
      </c>
      <c r="I100" s="13"/>
      <c r="J100" s="14">
        <f>TRUNC(SUMIF(N98:N99, N97, J98:J99),0)</f>
        <v>351</v>
      </c>
      <c r="K100" s="13"/>
      <c r="L100" s="14">
        <f>F100+H100+J100</f>
        <v>18557</v>
      </c>
      <c r="M100" s="8" t="s">
        <v>52</v>
      </c>
      <c r="N100" s="2" t="s">
        <v>72</v>
      </c>
      <c r="O100" s="2" t="s">
        <v>72</v>
      </c>
      <c r="P100" s="2" t="s">
        <v>52</v>
      </c>
      <c r="Q100" s="2" t="s">
        <v>52</v>
      </c>
      <c r="R100" s="2" t="s">
        <v>52</v>
      </c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2" t="s">
        <v>52</v>
      </c>
      <c r="AW100" s="2" t="s">
        <v>52</v>
      </c>
      <c r="AX100" s="2" t="s">
        <v>52</v>
      </c>
      <c r="AY100" s="2" t="s">
        <v>52</v>
      </c>
    </row>
    <row r="101" spans="1:51" ht="30" customHeight="1" x14ac:dyDescent="0.3">
      <c r="A101" s="9"/>
      <c r="B101" s="9"/>
      <c r="C101" s="9"/>
      <c r="D101" s="9"/>
      <c r="E101" s="13"/>
      <c r="F101" s="14"/>
      <c r="G101" s="13"/>
      <c r="H101" s="14"/>
      <c r="I101" s="13"/>
      <c r="J101" s="14"/>
      <c r="K101" s="13"/>
      <c r="L101" s="14"/>
      <c r="M101" s="9"/>
    </row>
    <row r="102" spans="1:51" ht="30" customHeight="1" x14ac:dyDescent="0.3">
      <c r="A102" s="41" t="s">
        <v>934</v>
      </c>
      <c r="B102" s="41"/>
      <c r="C102" s="41"/>
      <c r="D102" s="41"/>
      <c r="E102" s="42"/>
      <c r="F102" s="43"/>
      <c r="G102" s="42"/>
      <c r="H102" s="43"/>
      <c r="I102" s="42"/>
      <c r="J102" s="43"/>
      <c r="K102" s="42"/>
      <c r="L102" s="43"/>
      <c r="M102" s="41"/>
      <c r="N102" s="1" t="s">
        <v>183</v>
      </c>
    </row>
    <row r="103" spans="1:51" ht="30" customHeight="1" x14ac:dyDescent="0.3">
      <c r="A103" s="8" t="s">
        <v>935</v>
      </c>
      <c r="B103" s="8" t="s">
        <v>936</v>
      </c>
      <c r="C103" s="8" t="s">
        <v>83</v>
      </c>
      <c r="D103" s="9">
        <v>1</v>
      </c>
      <c r="E103" s="13">
        <f>일위대가목록!E106</f>
        <v>0</v>
      </c>
      <c r="F103" s="14">
        <f>TRUNC(E103*D103,1)</f>
        <v>0</v>
      </c>
      <c r="G103" s="13">
        <f>일위대가목록!F106</f>
        <v>18090</v>
      </c>
      <c r="H103" s="14">
        <f>TRUNC(G103*D103,1)</f>
        <v>18090</v>
      </c>
      <c r="I103" s="13">
        <f>일위대가목록!G106</f>
        <v>180</v>
      </c>
      <c r="J103" s="14">
        <f>TRUNC(I103*D103,1)</f>
        <v>180</v>
      </c>
      <c r="K103" s="13">
        <f>TRUNC(E103+G103+I103,1)</f>
        <v>18270</v>
      </c>
      <c r="L103" s="14">
        <f>TRUNC(F103+H103+J103,1)</f>
        <v>18270</v>
      </c>
      <c r="M103" s="8" t="s">
        <v>937</v>
      </c>
      <c r="N103" s="2" t="s">
        <v>183</v>
      </c>
      <c r="O103" s="2" t="s">
        <v>938</v>
      </c>
      <c r="P103" s="2" t="s">
        <v>64</v>
      </c>
      <c r="Q103" s="2" t="s">
        <v>65</v>
      </c>
      <c r="R103" s="2" t="s">
        <v>65</v>
      </c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2" t="s">
        <v>52</v>
      </c>
      <c r="AW103" s="2" t="s">
        <v>939</v>
      </c>
      <c r="AX103" s="2" t="s">
        <v>52</v>
      </c>
      <c r="AY103" s="2" t="s">
        <v>52</v>
      </c>
    </row>
    <row r="104" spans="1:51" ht="30" customHeight="1" x14ac:dyDescent="0.3">
      <c r="A104" s="8" t="s">
        <v>940</v>
      </c>
      <c r="B104" s="8" t="s">
        <v>941</v>
      </c>
      <c r="C104" s="8" t="s">
        <v>83</v>
      </c>
      <c r="D104" s="9">
        <v>2.1</v>
      </c>
      <c r="E104" s="13">
        <f>단가대비표!O50</f>
        <v>3337</v>
      </c>
      <c r="F104" s="14">
        <f>TRUNC(E104*D104,1)</f>
        <v>7007.7</v>
      </c>
      <c r="G104" s="13">
        <f>단가대비표!P50</f>
        <v>0</v>
      </c>
      <c r="H104" s="14">
        <f>TRUNC(G104*D104,1)</f>
        <v>0</v>
      </c>
      <c r="I104" s="13">
        <f>단가대비표!V50</f>
        <v>0</v>
      </c>
      <c r="J104" s="14">
        <f>TRUNC(I104*D104,1)</f>
        <v>0</v>
      </c>
      <c r="K104" s="13">
        <f>TRUNC(E104+G104+I104,1)</f>
        <v>3337</v>
      </c>
      <c r="L104" s="14">
        <f>TRUNC(F104+H104+J104,1)</f>
        <v>7007.7</v>
      </c>
      <c r="M104" s="8" t="s">
        <v>942</v>
      </c>
      <c r="N104" s="2" t="s">
        <v>183</v>
      </c>
      <c r="O104" s="2" t="s">
        <v>943</v>
      </c>
      <c r="P104" s="2" t="s">
        <v>65</v>
      </c>
      <c r="Q104" s="2" t="s">
        <v>65</v>
      </c>
      <c r="R104" s="2" t="s">
        <v>64</v>
      </c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2" t="s">
        <v>52</v>
      </c>
      <c r="AW104" s="2" t="s">
        <v>944</v>
      </c>
      <c r="AX104" s="2" t="s">
        <v>52</v>
      </c>
      <c r="AY104" s="2" t="s">
        <v>52</v>
      </c>
    </row>
    <row r="105" spans="1:51" ht="30" customHeight="1" x14ac:dyDescent="0.3">
      <c r="A105" s="8" t="s">
        <v>730</v>
      </c>
      <c r="B105" s="8" t="s">
        <v>52</v>
      </c>
      <c r="C105" s="8" t="s">
        <v>52</v>
      </c>
      <c r="D105" s="9"/>
      <c r="E105" s="13"/>
      <c r="F105" s="14">
        <f>TRUNC(SUMIF(N103:N104, N102, F103:F104),0)</f>
        <v>7007</v>
      </c>
      <c r="G105" s="13"/>
      <c r="H105" s="14">
        <f>TRUNC(SUMIF(N103:N104, N102, H103:H104),0)</f>
        <v>18090</v>
      </c>
      <c r="I105" s="13"/>
      <c r="J105" s="14">
        <f>TRUNC(SUMIF(N103:N104, N102, J103:J104),0)</f>
        <v>180</v>
      </c>
      <c r="K105" s="13"/>
      <c r="L105" s="14">
        <f>F105+H105+J105</f>
        <v>25277</v>
      </c>
      <c r="M105" s="8" t="s">
        <v>52</v>
      </c>
      <c r="N105" s="2" t="s">
        <v>72</v>
      </c>
      <c r="O105" s="2" t="s">
        <v>72</v>
      </c>
      <c r="P105" s="2" t="s">
        <v>52</v>
      </c>
      <c r="Q105" s="2" t="s">
        <v>52</v>
      </c>
      <c r="R105" s="2" t="s">
        <v>52</v>
      </c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2" t="s">
        <v>52</v>
      </c>
      <c r="AW105" s="2" t="s">
        <v>52</v>
      </c>
      <c r="AX105" s="2" t="s">
        <v>52</v>
      </c>
      <c r="AY105" s="2" t="s">
        <v>52</v>
      </c>
    </row>
    <row r="106" spans="1:51" ht="30" customHeight="1" x14ac:dyDescent="0.3">
      <c r="A106" s="9"/>
      <c r="B106" s="9"/>
      <c r="C106" s="9"/>
      <c r="D106" s="9"/>
      <c r="E106" s="13"/>
      <c r="F106" s="14"/>
      <c r="G106" s="13"/>
      <c r="H106" s="14"/>
      <c r="I106" s="13"/>
      <c r="J106" s="14"/>
      <c r="K106" s="13"/>
      <c r="L106" s="14"/>
      <c r="M106" s="9"/>
    </row>
    <row r="107" spans="1:51" ht="30" customHeight="1" x14ac:dyDescent="0.3">
      <c r="A107" s="41" t="s">
        <v>945</v>
      </c>
      <c r="B107" s="41"/>
      <c r="C107" s="41"/>
      <c r="D107" s="41"/>
      <c r="E107" s="42"/>
      <c r="F107" s="43"/>
      <c r="G107" s="42"/>
      <c r="H107" s="43"/>
      <c r="I107" s="42"/>
      <c r="J107" s="43"/>
      <c r="K107" s="42"/>
      <c r="L107" s="43"/>
      <c r="M107" s="41"/>
      <c r="N107" s="1" t="s">
        <v>187</v>
      </c>
    </row>
    <row r="108" spans="1:51" ht="30" customHeight="1" x14ac:dyDescent="0.3">
      <c r="A108" s="8" t="s">
        <v>935</v>
      </c>
      <c r="B108" s="8" t="s">
        <v>946</v>
      </c>
      <c r="C108" s="8" t="s">
        <v>83</v>
      </c>
      <c r="D108" s="9">
        <v>1</v>
      </c>
      <c r="E108" s="13">
        <f>일위대가목록!E107</f>
        <v>0</v>
      </c>
      <c r="F108" s="14">
        <f>TRUNC(E108*D108,1)</f>
        <v>0</v>
      </c>
      <c r="G108" s="13">
        <f>일위대가목록!F107</f>
        <v>23517</v>
      </c>
      <c r="H108" s="14">
        <f>TRUNC(G108*D108,1)</f>
        <v>23517</v>
      </c>
      <c r="I108" s="13">
        <f>일위대가목록!G107</f>
        <v>180</v>
      </c>
      <c r="J108" s="14">
        <f>TRUNC(I108*D108,1)</f>
        <v>180</v>
      </c>
      <c r="K108" s="13">
        <f>TRUNC(E108+G108+I108,1)</f>
        <v>23697</v>
      </c>
      <c r="L108" s="14">
        <f>TRUNC(F108+H108+J108,1)</f>
        <v>23697</v>
      </c>
      <c r="M108" s="8" t="s">
        <v>947</v>
      </c>
      <c r="N108" s="2" t="s">
        <v>187</v>
      </c>
      <c r="O108" s="2" t="s">
        <v>948</v>
      </c>
      <c r="P108" s="2" t="s">
        <v>64</v>
      </c>
      <c r="Q108" s="2" t="s">
        <v>65</v>
      </c>
      <c r="R108" s="2" t="s">
        <v>65</v>
      </c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2" t="s">
        <v>52</v>
      </c>
      <c r="AW108" s="2" t="s">
        <v>949</v>
      </c>
      <c r="AX108" s="2" t="s">
        <v>52</v>
      </c>
      <c r="AY108" s="2" t="s">
        <v>52</v>
      </c>
    </row>
    <row r="109" spans="1:51" ht="30" customHeight="1" x14ac:dyDescent="0.3">
      <c r="A109" s="8" t="s">
        <v>940</v>
      </c>
      <c r="B109" s="8" t="s">
        <v>941</v>
      </c>
      <c r="C109" s="8" t="s">
        <v>83</v>
      </c>
      <c r="D109" s="9">
        <v>2.1</v>
      </c>
      <c r="E109" s="13">
        <f>단가대비표!O50</f>
        <v>3337</v>
      </c>
      <c r="F109" s="14">
        <f>TRUNC(E109*D109,1)</f>
        <v>7007.7</v>
      </c>
      <c r="G109" s="13">
        <f>단가대비표!P50</f>
        <v>0</v>
      </c>
      <c r="H109" s="14">
        <f>TRUNC(G109*D109,1)</f>
        <v>0</v>
      </c>
      <c r="I109" s="13">
        <f>단가대비표!V50</f>
        <v>0</v>
      </c>
      <c r="J109" s="14">
        <f>TRUNC(I109*D109,1)</f>
        <v>0</v>
      </c>
      <c r="K109" s="13">
        <f>TRUNC(E109+G109+I109,1)</f>
        <v>3337</v>
      </c>
      <c r="L109" s="14">
        <f>TRUNC(F109+H109+J109,1)</f>
        <v>7007.7</v>
      </c>
      <c r="M109" s="8" t="s">
        <v>942</v>
      </c>
      <c r="N109" s="2" t="s">
        <v>187</v>
      </c>
      <c r="O109" s="2" t="s">
        <v>943</v>
      </c>
      <c r="P109" s="2" t="s">
        <v>65</v>
      </c>
      <c r="Q109" s="2" t="s">
        <v>65</v>
      </c>
      <c r="R109" s="2" t="s">
        <v>64</v>
      </c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2" t="s">
        <v>52</v>
      </c>
      <c r="AW109" s="2" t="s">
        <v>950</v>
      </c>
      <c r="AX109" s="2" t="s">
        <v>52</v>
      </c>
      <c r="AY109" s="2" t="s">
        <v>52</v>
      </c>
    </row>
    <row r="110" spans="1:51" ht="30" customHeight="1" x14ac:dyDescent="0.3">
      <c r="A110" s="8" t="s">
        <v>730</v>
      </c>
      <c r="B110" s="8" t="s">
        <v>52</v>
      </c>
      <c r="C110" s="8" t="s">
        <v>52</v>
      </c>
      <c r="D110" s="9"/>
      <c r="E110" s="13"/>
      <c r="F110" s="14">
        <f>TRUNC(SUMIF(N108:N109, N107, F108:F109),0)</f>
        <v>7007</v>
      </c>
      <c r="G110" s="13"/>
      <c r="H110" s="14">
        <f>TRUNC(SUMIF(N108:N109, N107, H108:H109),0)</f>
        <v>23517</v>
      </c>
      <c r="I110" s="13"/>
      <c r="J110" s="14">
        <f>TRUNC(SUMIF(N108:N109, N107, J108:J109),0)</f>
        <v>180</v>
      </c>
      <c r="K110" s="13"/>
      <c r="L110" s="14">
        <f>F110+H110+J110</f>
        <v>30704</v>
      </c>
      <c r="M110" s="8" t="s">
        <v>52</v>
      </c>
      <c r="N110" s="2" t="s">
        <v>72</v>
      </c>
      <c r="O110" s="2" t="s">
        <v>72</v>
      </c>
      <c r="P110" s="2" t="s">
        <v>52</v>
      </c>
      <c r="Q110" s="2" t="s">
        <v>52</v>
      </c>
      <c r="R110" s="2" t="s">
        <v>52</v>
      </c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2" t="s">
        <v>52</v>
      </c>
      <c r="AW110" s="2" t="s">
        <v>52</v>
      </c>
      <c r="AX110" s="2" t="s">
        <v>52</v>
      </c>
      <c r="AY110" s="2" t="s">
        <v>52</v>
      </c>
    </row>
    <row r="111" spans="1:51" ht="30" customHeight="1" x14ac:dyDescent="0.3">
      <c r="A111" s="9"/>
      <c r="B111" s="9"/>
      <c r="C111" s="9"/>
      <c r="D111" s="9"/>
      <c r="E111" s="13"/>
      <c r="F111" s="14"/>
      <c r="G111" s="13"/>
      <c r="H111" s="14"/>
      <c r="I111" s="13"/>
      <c r="J111" s="14"/>
      <c r="K111" s="13"/>
      <c r="L111" s="14"/>
      <c r="M111" s="9"/>
    </row>
    <row r="112" spans="1:51" ht="30" customHeight="1" x14ac:dyDescent="0.3">
      <c r="A112" s="41" t="s">
        <v>951</v>
      </c>
      <c r="B112" s="41"/>
      <c r="C112" s="41"/>
      <c r="D112" s="41"/>
      <c r="E112" s="42"/>
      <c r="F112" s="43"/>
      <c r="G112" s="42"/>
      <c r="H112" s="43"/>
      <c r="I112" s="42"/>
      <c r="J112" s="43"/>
      <c r="K112" s="42"/>
      <c r="L112" s="43"/>
      <c r="M112" s="41"/>
      <c r="N112" s="1" t="s">
        <v>192</v>
      </c>
    </row>
    <row r="113" spans="1:51" ht="30" customHeight="1" x14ac:dyDescent="0.3">
      <c r="A113" s="8" t="s">
        <v>952</v>
      </c>
      <c r="B113" s="8" t="s">
        <v>953</v>
      </c>
      <c r="C113" s="8" t="s">
        <v>83</v>
      </c>
      <c r="D113" s="9">
        <v>1</v>
      </c>
      <c r="E113" s="13">
        <f>일위대가목록!E108</f>
        <v>0</v>
      </c>
      <c r="F113" s="14">
        <f>TRUNC(E113*D113,1)</f>
        <v>0</v>
      </c>
      <c r="G113" s="13">
        <f>일위대가목록!F108</f>
        <v>13907</v>
      </c>
      <c r="H113" s="14">
        <f>TRUNC(G113*D113,1)</f>
        <v>13907</v>
      </c>
      <c r="I113" s="13">
        <f>일위대가목록!G108</f>
        <v>278</v>
      </c>
      <c r="J113" s="14">
        <f>TRUNC(I113*D113,1)</f>
        <v>278</v>
      </c>
      <c r="K113" s="13">
        <f>TRUNC(E113+G113+I113,1)</f>
        <v>14185</v>
      </c>
      <c r="L113" s="14">
        <f>TRUNC(F113+H113+J113,1)</f>
        <v>14185</v>
      </c>
      <c r="M113" s="8" t="s">
        <v>954</v>
      </c>
      <c r="N113" s="2" t="s">
        <v>192</v>
      </c>
      <c r="O113" s="2" t="s">
        <v>955</v>
      </c>
      <c r="P113" s="2" t="s">
        <v>64</v>
      </c>
      <c r="Q113" s="2" t="s">
        <v>65</v>
      </c>
      <c r="R113" s="2" t="s">
        <v>65</v>
      </c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2" t="s">
        <v>52</v>
      </c>
      <c r="AW113" s="2" t="s">
        <v>956</v>
      </c>
      <c r="AX113" s="2" t="s">
        <v>52</v>
      </c>
      <c r="AY113" s="2" t="s">
        <v>52</v>
      </c>
    </row>
    <row r="114" spans="1:51" ht="30" customHeight="1" x14ac:dyDescent="0.3">
      <c r="A114" s="8" t="s">
        <v>957</v>
      </c>
      <c r="B114" s="8" t="s">
        <v>958</v>
      </c>
      <c r="C114" s="8" t="s">
        <v>83</v>
      </c>
      <c r="D114" s="9">
        <v>2.06</v>
      </c>
      <c r="E114" s="13">
        <f>단가대비표!O14</f>
        <v>7308</v>
      </c>
      <c r="F114" s="14">
        <f>TRUNC(E114*D114,1)</f>
        <v>15054.4</v>
      </c>
      <c r="G114" s="13">
        <f>단가대비표!P14</f>
        <v>0</v>
      </c>
      <c r="H114" s="14">
        <f>TRUNC(G114*D114,1)</f>
        <v>0</v>
      </c>
      <c r="I114" s="13">
        <f>단가대비표!V14</f>
        <v>0</v>
      </c>
      <c r="J114" s="14">
        <f>TRUNC(I114*D114,1)</f>
        <v>0</v>
      </c>
      <c r="K114" s="13">
        <f>TRUNC(E114+G114+I114,1)</f>
        <v>7308</v>
      </c>
      <c r="L114" s="14">
        <f>TRUNC(F114+H114+J114,1)</f>
        <v>15054.4</v>
      </c>
      <c r="M114" s="8" t="s">
        <v>959</v>
      </c>
      <c r="N114" s="2" t="s">
        <v>192</v>
      </c>
      <c r="O114" s="2" t="s">
        <v>960</v>
      </c>
      <c r="P114" s="2" t="s">
        <v>65</v>
      </c>
      <c r="Q114" s="2" t="s">
        <v>65</v>
      </c>
      <c r="R114" s="2" t="s">
        <v>64</v>
      </c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2" t="s">
        <v>52</v>
      </c>
      <c r="AW114" s="2" t="s">
        <v>961</v>
      </c>
      <c r="AX114" s="2" t="s">
        <v>52</v>
      </c>
      <c r="AY114" s="2" t="s">
        <v>52</v>
      </c>
    </row>
    <row r="115" spans="1:51" ht="30" customHeight="1" x14ac:dyDescent="0.3">
      <c r="A115" s="8" t="s">
        <v>730</v>
      </c>
      <c r="B115" s="8" t="s">
        <v>52</v>
      </c>
      <c r="C115" s="8" t="s">
        <v>52</v>
      </c>
      <c r="D115" s="9"/>
      <c r="E115" s="13"/>
      <c r="F115" s="14">
        <f>TRUNC(SUMIF(N113:N114, N112, F113:F114),0)</f>
        <v>15054</v>
      </c>
      <c r="G115" s="13"/>
      <c r="H115" s="14">
        <f>TRUNC(SUMIF(N113:N114, N112, H113:H114),0)</f>
        <v>13907</v>
      </c>
      <c r="I115" s="13"/>
      <c r="J115" s="14">
        <f>TRUNC(SUMIF(N113:N114, N112, J113:J114),0)</f>
        <v>278</v>
      </c>
      <c r="K115" s="13"/>
      <c r="L115" s="14">
        <f>F115+H115+J115</f>
        <v>29239</v>
      </c>
      <c r="M115" s="8" t="s">
        <v>52</v>
      </c>
      <c r="N115" s="2" t="s">
        <v>72</v>
      </c>
      <c r="O115" s="2" t="s">
        <v>72</v>
      </c>
      <c r="P115" s="2" t="s">
        <v>52</v>
      </c>
      <c r="Q115" s="2" t="s">
        <v>52</v>
      </c>
      <c r="R115" s="2" t="s">
        <v>52</v>
      </c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2" t="s">
        <v>52</v>
      </c>
      <c r="AW115" s="2" t="s">
        <v>52</v>
      </c>
      <c r="AX115" s="2" t="s">
        <v>52</v>
      </c>
      <c r="AY115" s="2" t="s">
        <v>52</v>
      </c>
    </row>
    <row r="116" spans="1:51" ht="30" customHeight="1" x14ac:dyDescent="0.3">
      <c r="A116" s="9"/>
      <c r="B116" s="9"/>
      <c r="C116" s="9"/>
      <c r="D116" s="9"/>
      <c r="E116" s="13"/>
      <c r="F116" s="14"/>
      <c r="G116" s="13"/>
      <c r="H116" s="14"/>
      <c r="I116" s="13"/>
      <c r="J116" s="14"/>
      <c r="K116" s="13"/>
      <c r="L116" s="14"/>
      <c r="M116" s="9"/>
    </row>
    <row r="117" spans="1:51" ht="30" customHeight="1" x14ac:dyDescent="0.3">
      <c r="A117" s="41" t="s">
        <v>962</v>
      </c>
      <c r="B117" s="41"/>
      <c r="C117" s="41"/>
      <c r="D117" s="41"/>
      <c r="E117" s="42"/>
      <c r="F117" s="43"/>
      <c r="G117" s="42"/>
      <c r="H117" s="43"/>
      <c r="I117" s="42"/>
      <c r="J117" s="43"/>
      <c r="K117" s="42"/>
      <c r="L117" s="43"/>
      <c r="M117" s="41"/>
      <c r="N117" s="1" t="s">
        <v>197</v>
      </c>
    </row>
    <row r="118" spans="1:51" ht="30" customHeight="1" x14ac:dyDescent="0.3">
      <c r="A118" s="8" t="s">
        <v>940</v>
      </c>
      <c r="B118" s="8" t="s">
        <v>941</v>
      </c>
      <c r="C118" s="8" t="s">
        <v>83</v>
      </c>
      <c r="D118" s="9">
        <v>4.2</v>
      </c>
      <c r="E118" s="13">
        <f>단가대비표!O50</f>
        <v>3337</v>
      </c>
      <c r="F118" s="14">
        <f t="shared" ref="F118:F130" si="12">TRUNC(E118*D118,1)</f>
        <v>14015.4</v>
      </c>
      <c r="G118" s="13">
        <f>단가대비표!P50</f>
        <v>0</v>
      </c>
      <c r="H118" s="14">
        <f t="shared" ref="H118:H130" si="13">TRUNC(G118*D118,1)</f>
        <v>0</v>
      </c>
      <c r="I118" s="13">
        <f>단가대비표!V50</f>
        <v>0</v>
      </c>
      <c r="J118" s="14">
        <f t="shared" ref="J118:J130" si="14">TRUNC(I118*D118,1)</f>
        <v>0</v>
      </c>
      <c r="K118" s="13">
        <f t="shared" ref="K118:K130" si="15">TRUNC(E118+G118+I118,1)</f>
        <v>3337</v>
      </c>
      <c r="L118" s="14">
        <f t="shared" ref="L118:L130" si="16">TRUNC(F118+H118+J118,1)</f>
        <v>14015.4</v>
      </c>
      <c r="M118" s="8" t="s">
        <v>942</v>
      </c>
      <c r="N118" s="2" t="s">
        <v>197</v>
      </c>
      <c r="O118" s="2" t="s">
        <v>943</v>
      </c>
      <c r="P118" s="2" t="s">
        <v>65</v>
      </c>
      <c r="Q118" s="2" t="s">
        <v>65</v>
      </c>
      <c r="R118" s="2" t="s">
        <v>64</v>
      </c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2" t="s">
        <v>52</v>
      </c>
      <c r="AW118" s="2" t="s">
        <v>963</v>
      </c>
      <c r="AX118" s="2" t="s">
        <v>52</v>
      </c>
      <c r="AY118" s="2" t="s">
        <v>52</v>
      </c>
    </row>
    <row r="119" spans="1:51" ht="30" customHeight="1" x14ac:dyDescent="0.3">
      <c r="A119" s="8" t="s">
        <v>964</v>
      </c>
      <c r="B119" s="8" t="s">
        <v>965</v>
      </c>
      <c r="C119" s="8" t="s">
        <v>153</v>
      </c>
      <c r="D119" s="9">
        <v>4</v>
      </c>
      <c r="E119" s="13">
        <f>단가대비표!O68</f>
        <v>2580</v>
      </c>
      <c r="F119" s="14">
        <f t="shared" si="12"/>
        <v>10320</v>
      </c>
      <c r="G119" s="13">
        <f>단가대비표!P68</f>
        <v>0</v>
      </c>
      <c r="H119" s="14">
        <f t="shared" si="13"/>
        <v>0</v>
      </c>
      <c r="I119" s="13">
        <f>단가대비표!V68</f>
        <v>0</v>
      </c>
      <c r="J119" s="14">
        <f t="shared" si="14"/>
        <v>0</v>
      </c>
      <c r="K119" s="13">
        <f t="shared" si="15"/>
        <v>2580</v>
      </c>
      <c r="L119" s="14">
        <f t="shared" si="16"/>
        <v>10320</v>
      </c>
      <c r="M119" s="8" t="s">
        <v>966</v>
      </c>
      <c r="N119" s="2" t="s">
        <v>197</v>
      </c>
      <c r="O119" s="2" t="s">
        <v>967</v>
      </c>
      <c r="P119" s="2" t="s">
        <v>65</v>
      </c>
      <c r="Q119" s="2" t="s">
        <v>65</v>
      </c>
      <c r="R119" s="2" t="s">
        <v>64</v>
      </c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2" t="s">
        <v>52</v>
      </c>
      <c r="AW119" s="2" t="s">
        <v>968</v>
      </c>
      <c r="AX119" s="2" t="s">
        <v>52</v>
      </c>
      <c r="AY119" s="2" t="s">
        <v>52</v>
      </c>
    </row>
    <row r="120" spans="1:51" ht="30" customHeight="1" x14ac:dyDescent="0.3">
      <c r="A120" s="8" t="s">
        <v>969</v>
      </c>
      <c r="B120" s="8" t="s">
        <v>970</v>
      </c>
      <c r="C120" s="8" t="s">
        <v>153</v>
      </c>
      <c r="D120" s="9">
        <v>2.2000000000000002</v>
      </c>
      <c r="E120" s="13">
        <f>단가대비표!O67</f>
        <v>2140</v>
      </c>
      <c r="F120" s="14">
        <f t="shared" si="12"/>
        <v>4708</v>
      </c>
      <c r="G120" s="13">
        <f>단가대비표!P67</f>
        <v>0</v>
      </c>
      <c r="H120" s="14">
        <f t="shared" si="13"/>
        <v>0</v>
      </c>
      <c r="I120" s="13">
        <f>단가대비표!V67</f>
        <v>0</v>
      </c>
      <c r="J120" s="14">
        <f t="shared" si="14"/>
        <v>0</v>
      </c>
      <c r="K120" s="13">
        <f t="shared" si="15"/>
        <v>2140</v>
      </c>
      <c r="L120" s="14">
        <f t="shared" si="16"/>
        <v>4708</v>
      </c>
      <c r="M120" s="8" t="s">
        <v>971</v>
      </c>
      <c r="N120" s="2" t="s">
        <v>197</v>
      </c>
      <c r="O120" s="2" t="s">
        <v>972</v>
      </c>
      <c r="P120" s="2" t="s">
        <v>65</v>
      </c>
      <c r="Q120" s="2" t="s">
        <v>65</v>
      </c>
      <c r="R120" s="2" t="s">
        <v>64</v>
      </c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2" t="s">
        <v>52</v>
      </c>
      <c r="AW120" s="2" t="s">
        <v>973</v>
      </c>
      <c r="AX120" s="2" t="s">
        <v>52</v>
      </c>
      <c r="AY120" s="2" t="s">
        <v>52</v>
      </c>
    </row>
    <row r="121" spans="1:51" ht="30" customHeight="1" x14ac:dyDescent="0.3">
      <c r="A121" s="8" t="s">
        <v>974</v>
      </c>
      <c r="B121" s="8" t="s">
        <v>975</v>
      </c>
      <c r="C121" s="8" t="s">
        <v>153</v>
      </c>
      <c r="D121" s="9">
        <v>0.7</v>
      </c>
      <c r="E121" s="13">
        <f>단가대비표!O66</f>
        <v>1410</v>
      </c>
      <c r="F121" s="14">
        <f t="shared" si="12"/>
        <v>987</v>
      </c>
      <c r="G121" s="13">
        <f>단가대비표!P66</f>
        <v>0</v>
      </c>
      <c r="H121" s="14">
        <f t="shared" si="13"/>
        <v>0</v>
      </c>
      <c r="I121" s="13">
        <f>단가대비표!V66</f>
        <v>0</v>
      </c>
      <c r="J121" s="14">
        <f t="shared" si="14"/>
        <v>0</v>
      </c>
      <c r="K121" s="13">
        <f t="shared" si="15"/>
        <v>1410</v>
      </c>
      <c r="L121" s="14">
        <f t="shared" si="16"/>
        <v>987</v>
      </c>
      <c r="M121" s="8" t="s">
        <v>976</v>
      </c>
      <c r="N121" s="2" t="s">
        <v>197</v>
      </c>
      <c r="O121" s="2" t="s">
        <v>977</v>
      </c>
      <c r="P121" s="2" t="s">
        <v>65</v>
      </c>
      <c r="Q121" s="2" t="s">
        <v>65</v>
      </c>
      <c r="R121" s="2" t="s">
        <v>64</v>
      </c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2" t="s">
        <v>52</v>
      </c>
      <c r="AW121" s="2" t="s">
        <v>978</v>
      </c>
      <c r="AX121" s="2" t="s">
        <v>52</v>
      </c>
      <c r="AY121" s="2" t="s">
        <v>52</v>
      </c>
    </row>
    <row r="122" spans="1:51" ht="30" customHeight="1" x14ac:dyDescent="0.3">
      <c r="A122" s="8" t="s">
        <v>979</v>
      </c>
      <c r="B122" s="8" t="s">
        <v>980</v>
      </c>
      <c r="C122" s="8" t="s">
        <v>381</v>
      </c>
      <c r="D122" s="9">
        <v>4</v>
      </c>
      <c r="E122" s="13">
        <f>단가대비표!O105</f>
        <v>7</v>
      </c>
      <c r="F122" s="14">
        <f t="shared" si="12"/>
        <v>28</v>
      </c>
      <c r="G122" s="13">
        <f>단가대비표!P105</f>
        <v>0</v>
      </c>
      <c r="H122" s="14">
        <f t="shared" si="13"/>
        <v>0</v>
      </c>
      <c r="I122" s="13">
        <f>단가대비표!V105</f>
        <v>0</v>
      </c>
      <c r="J122" s="14">
        <f t="shared" si="14"/>
        <v>0</v>
      </c>
      <c r="K122" s="13">
        <f t="shared" si="15"/>
        <v>7</v>
      </c>
      <c r="L122" s="14">
        <f t="shared" si="16"/>
        <v>28</v>
      </c>
      <c r="M122" s="8" t="s">
        <v>981</v>
      </c>
      <c r="N122" s="2" t="s">
        <v>197</v>
      </c>
      <c r="O122" s="2" t="s">
        <v>982</v>
      </c>
      <c r="P122" s="2" t="s">
        <v>65</v>
      </c>
      <c r="Q122" s="2" t="s">
        <v>65</v>
      </c>
      <c r="R122" s="2" t="s">
        <v>64</v>
      </c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2" t="s">
        <v>52</v>
      </c>
      <c r="AW122" s="2" t="s">
        <v>983</v>
      </c>
      <c r="AX122" s="2" t="s">
        <v>52</v>
      </c>
      <c r="AY122" s="2" t="s">
        <v>52</v>
      </c>
    </row>
    <row r="123" spans="1:51" ht="30" customHeight="1" x14ac:dyDescent="0.3">
      <c r="A123" s="8" t="s">
        <v>984</v>
      </c>
      <c r="B123" s="8" t="s">
        <v>985</v>
      </c>
      <c r="C123" s="8" t="s">
        <v>381</v>
      </c>
      <c r="D123" s="9">
        <v>20</v>
      </c>
      <c r="E123" s="13">
        <f>단가대비표!O106</f>
        <v>9</v>
      </c>
      <c r="F123" s="14">
        <f t="shared" si="12"/>
        <v>180</v>
      </c>
      <c r="G123" s="13">
        <f>단가대비표!P106</f>
        <v>0</v>
      </c>
      <c r="H123" s="14">
        <f t="shared" si="13"/>
        <v>0</v>
      </c>
      <c r="I123" s="13">
        <f>단가대비표!V106</f>
        <v>0</v>
      </c>
      <c r="J123" s="14">
        <f t="shared" si="14"/>
        <v>0</v>
      </c>
      <c r="K123" s="13">
        <f t="shared" si="15"/>
        <v>9</v>
      </c>
      <c r="L123" s="14">
        <f t="shared" si="16"/>
        <v>180</v>
      </c>
      <c r="M123" s="8" t="s">
        <v>986</v>
      </c>
      <c r="N123" s="2" t="s">
        <v>197</v>
      </c>
      <c r="O123" s="2" t="s">
        <v>987</v>
      </c>
      <c r="P123" s="2" t="s">
        <v>65</v>
      </c>
      <c r="Q123" s="2" t="s">
        <v>65</v>
      </c>
      <c r="R123" s="2" t="s">
        <v>64</v>
      </c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2" t="s">
        <v>52</v>
      </c>
      <c r="AW123" s="2" t="s">
        <v>988</v>
      </c>
      <c r="AX123" s="2" t="s">
        <v>52</v>
      </c>
      <c r="AY123" s="2" t="s">
        <v>52</v>
      </c>
    </row>
    <row r="124" spans="1:51" ht="30" customHeight="1" x14ac:dyDescent="0.3">
      <c r="A124" s="8" t="s">
        <v>984</v>
      </c>
      <c r="B124" s="8" t="s">
        <v>989</v>
      </c>
      <c r="C124" s="8" t="s">
        <v>381</v>
      </c>
      <c r="D124" s="9">
        <v>40</v>
      </c>
      <c r="E124" s="13">
        <f>단가대비표!O107</f>
        <v>13.7</v>
      </c>
      <c r="F124" s="14">
        <f t="shared" si="12"/>
        <v>548</v>
      </c>
      <c r="G124" s="13">
        <f>단가대비표!P107</f>
        <v>0</v>
      </c>
      <c r="H124" s="14">
        <f t="shared" si="13"/>
        <v>0</v>
      </c>
      <c r="I124" s="13">
        <f>단가대비표!V107</f>
        <v>0</v>
      </c>
      <c r="J124" s="14">
        <f t="shared" si="14"/>
        <v>0</v>
      </c>
      <c r="K124" s="13">
        <f t="shared" si="15"/>
        <v>13.7</v>
      </c>
      <c r="L124" s="14">
        <f t="shared" si="16"/>
        <v>548</v>
      </c>
      <c r="M124" s="8" t="s">
        <v>990</v>
      </c>
      <c r="N124" s="2" t="s">
        <v>197</v>
      </c>
      <c r="O124" s="2" t="s">
        <v>991</v>
      </c>
      <c r="P124" s="2" t="s">
        <v>65</v>
      </c>
      <c r="Q124" s="2" t="s">
        <v>65</v>
      </c>
      <c r="R124" s="2" t="s">
        <v>64</v>
      </c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2" t="s">
        <v>52</v>
      </c>
      <c r="AW124" s="2" t="s">
        <v>992</v>
      </c>
      <c r="AX124" s="2" t="s">
        <v>52</v>
      </c>
      <c r="AY124" s="2" t="s">
        <v>52</v>
      </c>
    </row>
    <row r="125" spans="1:51" ht="30" customHeight="1" x14ac:dyDescent="0.3">
      <c r="A125" s="8" t="s">
        <v>993</v>
      </c>
      <c r="B125" s="8" t="s">
        <v>994</v>
      </c>
      <c r="C125" s="8" t="s">
        <v>83</v>
      </c>
      <c r="D125" s="9">
        <v>1.1000000000000001</v>
      </c>
      <c r="E125" s="13">
        <f>단가대비표!O48</f>
        <v>4092</v>
      </c>
      <c r="F125" s="14">
        <f t="shared" si="12"/>
        <v>4501.2</v>
      </c>
      <c r="G125" s="13">
        <f>단가대비표!P48</f>
        <v>0</v>
      </c>
      <c r="H125" s="14">
        <f t="shared" si="13"/>
        <v>0</v>
      </c>
      <c r="I125" s="13">
        <f>단가대비표!V48</f>
        <v>0</v>
      </c>
      <c r="J125" s="14">
        <f t="shared" si="14"/>
        <v>0</v>
      </c>
      <c r="K125" s="13">
        <f t="shared" si="15"/>
        <v>4092</v>
      </c>
      <c r="L125" s="14">
        <f t="shared" si="16"/>
        <v>4501.2</v>
      </c>
      <c r="M125" s="8" t="s">
        <v>995</v>
      </c>
      <c r="N125" s="2" t="s">
        <v>197</v>
      </c>
      <c r="O125" s="2" t="s">
        <v>996</v>
      </c>
      <c r="P125" s="2" t="s">
        <v>65</v>
      </c>
      <c r="Q125" s="2" t="s">
        <v>65</v>
      </c>
      <c r="R125" s="2" t="s">
        <v>64</v>
      </c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2" t="s">
        <v>52</v>
      </c>
      <c r="AW125" s="2" t="s">
        <v>997</v>
      </c>
      <c r="AX125" s="2" t="s">
        <v>52</v>
      </c>
      <c r="AY125" s="2" t="s">
        <v>52</v>
      </c>
    </row>
    <row r="126" spans="1:51" ht="30" customHeight="1" x14ac:dyDescent="0.3">
      <c r="A126" s="8" t="s">
        <v>998</v>
      </c>
      <c r="B126" s="8" t="s">
        <v>999</v>
      </c>
      <c r="C126" s="8" t="s">
        <v>153</v>
      </c>
      <c r="D126" s="9">
        <v>2.6</v>
      </c>
      <c r="E126" s="13">
        <f>단가대비표!O45</f>
        <v>200</v>
      </c>
      <c r="F126" s="14">
        <f t="shared" si="12"/>
        <v>520</v>
      </c>
      <c r="G126" s="13">
        <f>단가대비표!P45</f>
        <v>0</v>
      </c>
      <c r="H126" s="14">
        <f t="shared" si="13"/>
        <v>0</v>
      </c>
      <c r="I126" s="13">
        <f>단가대비표!V45</f>
        <v>0</v>
      </c>
      <c r="J126" s="14">
        <f t="shared" si="14"/>
        <v>0</v>
      </c>
      <c r="K126" s="13">
        <f t="shared" si="15"/>
        <v>200</v>
      </c>
      <c r="L126" s="14">
        <f t="shared" si="16"/>
        <v>520</v>
      </c>
      <c r="M126" s="8" t="s">
        <v>1000</v>
      </c>
      <c r="N126" s="2" t="s">
        <v>197</v>
      </c>
      <c r="O126" s="2" t="s">
        <v>1001</v>
      </c>
      <c r="P126" s="2" t="s">
        <v>65</v>
      </c>
      <c r="Q126" s="2" t="s">
        <v>65</v>
      </c>
      <c r="R126" s="2" t="s">
        <v>64</v>
      </c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2" t="s">
        <v>52</v>
      </c>
      <c r="AW126" s="2" t="s">
        <v>1002</v>
      </c>
      <c r="AX126" s="2" t="s">
        <v>52</v>
      </c>
      <c r="AY126" s="2" t="s">
        <v>52</v>
      </c>
    </row>
    <row r="127" spans="1:51" ht="30" customHeight="1" x14ac:dyDescent="0.3">
      <c r="A127" s="8" t="s">
        <v>1003</v>
      </c>
      <c r="B127" s="8" t="s">
        <v>1004</v>
      </c>
      <c r="C127" s="8" t="s">
        <v>805</v>
      </c>
      <c r="D127" s="9">
        <v>0.6</v>
      </c>
      <c r="E127" s="13">
        <f>단가대비표!O119</f>
        <v>752</v>
      </c>
      <c r="F127" s="14">
        <f t="shared" si="12"/>
        <v>451.2</v>
      </c>
      <c r="G127" s="13">
        <f>단가대비표!P119</f>
        <v>0</v>
      </c>
      <c r="H127" s="14">
        <f t="shared" si="13"/>
        <v>0</v>
      </c>
      <c r="I127" s="13">
        <f>단가대비표!V119</f>
        <v>0</v>
      </c>
      <c r="J127" s="14">
        <f t="shared" si="14"/>
        <v>0</v>
      </c>
      <c r="K127" s="13">
        <f t="shared" si="15"/>
        <v>752</v>
      </c>
      <c r="L127" s="14">
        <f t="shared" si="16"/>
        <v>451.2</v>
      </c>
      <c r="M127" s="8" t="s">
        <v>1005</v>
      </c>
      <c r="N127" s="2" t="s">
        <v>197</v>
      </c>
      <c r="O127" s="2" t="s">
        <v>1006</v>
      </c>
      <c r="P127" s="2" t="s">
        <v>65</v>
      </c>
      <c r="Q127" s="2" t="s">
        <v>65</v>
      </c>
      <c r="R127" s="2" t="s">
        <v>64</v>
      </c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2" t="s">
        <v>52</v>
      </c>
      <c r="AW127" s="2" t="s">
        <v>1007</v>
      </c>
      <c r="AX127" s="2" t="s">
        <v>52</v>
      </c>
      <c r="AY127" s="2" t="s">
        <v>52</v>
      </c>
    </row>
    <row r="128" spans="1:51" ht="30" customHeight="1" x14ac:dyDescent="0.3">
      <c r="A128" s="8" t="s">
        <v>1008</v>
      </c>
      <c r="B128" s="8" t="s">
        <v>786</v>
      </c>
      <c r="C128" s="8" t="s">
        <v>787</v>
      </c>
      <c r="D128" s="9">
        <v>0.06</v>
      </c>
      <c r="E128" s="13">
        <f>단가대비표!O155</f>
        <v>0</v>
      </c>
      <c r="F128" s="14">
        <f t="shared" si="12"/>
        <v>0</v>
      </c>
      <c r="G128" s="13">
        <f>단가대비표!P155</f>
        <v>194315</v>
      </c>
      <c r="H128" s="14">
        <f t="shared" si="13"/>
        <v>11658.9</v>
      </c>
      <c r="I128" s="13">
        <f>단가대비표!V155</f>
        <v>0</v>
      </c>
      <c r="J128" s="14">
        <f t="shared" si="14"/>
        <v>0</v>
      </c>
      <c r="K128" s="13">
        <f t="shared" si="15"/>
        <v>194315</v>
      </c>
      <c r="L128" s="14">
        <f t="shared" si="16"/>
        <v>11658.9</v>
      </c>
      <c r="M128" s="8" t="s">
        <v>1009</v>
      </c>
      <c r="N128" s="2" t="s">
        <v>197</v>
      </c>
      <c r="O128" s="2" t="s">
        <v>1010</v>
      </c>
      <c r="P128" s="2" t="s">
        <v>65</v>
      </c>
      <c r="Q128" s="2" t="s">
        <v>65</v>
      </c>
      <c r="R128" s="2" t="s">
        <v>64</v>
      </c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2" t="s">
        <v>52</v>
      </c>
      <c r="AW128" s="2" t="s">
        <v>1011</v>
      </c>
      <c r="AX128" s="2" t="s">
        <v>52</v>
      </c>
      <c r="AY128" s="2" t="s">
        <v>52</v>
      </c>
    </row>
    <row r="129" spans="1:51" ht="30" customHeight="1" x14ac:dyDescent="0.3">
      <c r="A129" s="8" t="s">
        <v>1012</v>
      </c>
      <c r="B129" s="8" t="s">
        <v>786</v>
      </c>
      <c r="C129" s="8" t="s">
        <v>787</v>
      </c>
      <c r="D129" s="9">
        <v>0.06</v>
      </c>
      <c r="E129" s="13">
        <f>단가대비표!O169</f>
        <v>0</v>
      </c>
      <c r="F129" s="14">
        <f t="shared" si="12"/>
        <v>0</v>
      </c>
      <c r="G129" s="13">
        <f>단가대비표!P169</f>
        <v>206710</v>
      </c>
      <c r="H129" s="14">
        <f t="shared" si="13"/>
        <v>12402.6</v>
      </c>
      <c r="I129" s="13">
        <f>단가대비표!V169</f>
        <v>0</v>
      </c>
      <c r="J129" s="14">
        <f t="shared" si="14"/>
        <v>0</v>
      </c>
      <c r="K129" s="13">
        <f t="shared" si="15"/>
        <v>206710</v>
      </c>
      <c r="L129" s="14">
        <f t="shared" si="16"/>
        <v>12402.6</v>
      </c>
      <c r="M129" s="8" t="s">
        <v>1013</v>
      </c>
      <c r="N129" s="2" t="s">
        <v>197</v>
      </c>
      <c r="O129" s="2" t="s">
        <v>1014</v>
      </c>
      <c r="P129" s="2" t="s">
        <v>65</v>
      </c>
      <c r="Q129" s="2" t="s">
        <v>65</v>
      </c>
      <c r="R129" s="2" t="s">
        <v>64</v>
      </c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2" t="s">
        <v>52</v>
      </c>
      <c r="AW129" s="2" t="s">
        <v>1015</v>
      </c>
      <c r="AX129" s="2" t="s">
        <v>52</v>
      </c>
      <c r="AY129" s="2" t="s">
        <v>52</v>
      </c>
    </row>
    <row r="130" spans="1:51" ht="30" customHeight="1" x14ac:dyDescent="0.3">
      <c r="A130" s="8" t="s">
        <v>793</v>
      </c>
      <c r="B130" s="8" t="s">
        <v>786</v>
      </c>
      <c r="C130" s="8" t="s">
        <v>787</v>
      </c>
      <c r="D130" s="9">
        <v>0.03</v>
      </c>
      <c r="E130" s="13">
        <f>단가대비표!O162</f>
        <v>0</v>
      </c>
      <c r="F130" s="14">
        <f t="shared" si="12"/>
        <v>0</v>
      </c>
      <c r="G130" s="13">
        <f>단가대비표!P162</f>
        <v>217895</v>
      </c>
      <c r="H130" s="14">
        <f t="shared" si="13"/>
        <v>6536.8</v>
      </c>
      <c r="I130" s="13">
        <f>단가대비표!V162</f>
        <v>0</v>
      </c>
      <c r="J130" s="14">
        <f t="shared" si="14"/>
        <v>0</v>
      </c>
      <c r="K130" s="13">
        <f t="shared" si="15"/>
        <v>217895</v>
      </c>
      <c r="L130" s="14">
        <f t="shared" si="16"/>
        <v>6536.8</v>
      </c>
      <c r="M130" s="8" t="s">
        <v>794</v>
      </c>
      <c r="N130" s="2" t="s">
        <v>197</v>
      </c>
      <c r="O130" s="2" t="s">
        <v>795</v>
      </c>
      <c r="P130" s="2" t="s">
        <v>65</v>
      </c>
      <c r="Q130" s="2" t="s">
        <v>65</v>
      </c>
      <c r="R130" s="2" t="s">
        <v>64</v>
      </c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2" t="s">
        <v>52</v>
      </c>
      <c r="AW130" s="2" t="s">
        <v>1016</v>
      </c>
      <c r="AX130" s="2" t="s">
        <v>52</v>
      </c>
      <c r="AY130" s="2" t="s">
        <v>52</v>
      </c>
    </row>
    <row r="131" spans="1:51" ht="30" customHeight="1" x14ac:dyDescent="0.3">
      <c r="A131" s="8" t="s">
        <v>730</v>
      </c>
      <c r="B131" s="8" t="s">
        <v>52</v>
      </c>
      <c r="C131" s="8" t="s">
        <v>52</v>
      </c>
      <c r="D131" s="9"/>
      <c r="E131" s="13"/>
      <c r="F131" s="14">
        <f>TRUNC(SUMIF(N118:N130, N117, F118:F130),0)</f>
        <v>36258</v>
      </c>
      <c r="G131" s="13"/>
      <c r="H131" s="14">
        <f>TRUNC(SUMIF(N118:N130, N117, H118:H130),0)</f>
        <v>30598</v>
      </c>
      <c r="I131" s="13"/>
      <c r="J131" s="14">
        <f>TRUNC(SUMIF(N118:N130, N117, J118:J130),0)</f>
        <v>0</v>
      </c>
      <c r="K131" s="13"/>
      <c r="L131" s="14">
        <f>F131+H131+J131</f>
        <v>66856</v>
      </c>
      <c r="M131" s="8" t="s">
        <v>52</v>
      </c>
      <c r="N131" s="2" t="s">
        <v>72</v>
      </c>
      <c r="O131" s="2" t="s">
        <v>72</v>
      </c>
      <c r="P131" s="2" t="s">
        <v>52</v>
      </c>
      <c r="Q131" s="2" t="s">
        <v>52</v>
      </c>
      <c r="R131" s="2" t="s">
        <v>52</v>
      </c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2" t="s">
        <v>52</v>
      </c>
      <c r="AW131" s="2" t="s">
        <v>52</v>
      </c>
      <c r="AX131" s="2" t="s">
        <v>52</v>
      </c>
      <c r="AY131" s="2" t="s">
        <v>52</v>
      </c>
    </row>
    <row r="132" spans="1:51" ht="30" customHeight="1" x14ac:dyDescent="0.3">
      <c r="A132" s="9"/>
      <c r="B132" s="9"/>
      <c r="C132" s="9"/>
      <c r="D132" s="9"/>
      <c r="E132" s="13"/>
      <c r="F132" s="14"/>
      <c r="G132" s="13"/>
      <c r="H132" s="14"/>
      <c r="I132" s="13"/>
      <c r="J132" s="14"/>
      <c r="K132" s="13"/>
      <c r="L132" s="14"/>
      <c r="M132" s="9"/>
    </row>
    <row r="133" spans="1:51" ht="30" customHeight="1" x14ac:dyDescent="0.3">
      <c r="A133" s="41" t="s">
        <v>1017</v>
      </c>
      <c r="B133" s="41"/>
      <c r="C133" s="41"/>
      <c r="D133" s="41"/>
      <c r="E133" s="42"/>
      <c r="F133" s="43"/>
      <c r="G133" s="42"/>
      <c r="H133" s="43"/>
      <c r="I133" s="42"/>
      <c r="J133" s="43"/>
      <c r="K133" s="42"/>
      <c r="L133" s="43"/>
      <c r="M133" s="41"/>
      <c r="N133" s="1" t="s">
        <v>201</v>
      </c>
    </row>
    <row r="134" spans="1:51" ht="30" customHeight="1" x14ac:dyDescent="0.3">
      <c r="A134" s="8" t="s">
        <v>940</v>
      </c>
      <c r="B134" s="8" t="s">
        <v>941</v>
      </c>
      <c r="C134" s="8" t="s">
        <v>83</v>
      </c>
      <c r="D134" s="9">
        <v>4.2</v>
      </c>
      <c r="E134" s="13">
        <f>단가대비표!O50</f>
        <v>3337</v>
      </c>
      <c r="F134" s="14">
        <f t="shared" ref="F134:F147" si="17">TRUNC(E134*D134,1)</f>
        <v>14015.4</v>
      </c>
      <c r="G134" s="13">
        <f>단가대비표!P50</f>
        <v>0</v>
      </c>
      <c r="H134" s="14">
        <f t="shared" ref="H134:H147" si="18">TRUNC(G134*D134,1)</f>
        <v>0</v>
      </c>
      <c r="I134" s="13">
        <f>단가대비표!V50</f>
        <v>0</v>
      </c>
      <c r="J134" s="14">
        <f t="shared" ref="J134:J147" si="19">TRUNC(I134*D134,1)</f>
        <v>0</v>
      </c>
      <c r="K134" s="13">
        <f t="shared" ref="K134:K147" si="20">TRUNC(E134+G134+I134,1)</f>
        <v>3337</v>
      </c>
      <c r="L134" s="14">
        <f t="shared" ref="L134:L147" si="21">TRUNC(F134+H134+J134,1)</f>
        <v>14015.4</v>
      </c>
      <c r="M134" s="8" t="s">
        <v>942</v>
      </c>
      <c r="N134" s="2" t="s">
        <v>201</v>
      </c>
      <c r="O134" s="2" t="s">
        <v>943</v>
      </c>
      <c r="P134" s="2" t="s">
        <v>65</v>
      </c>
      <c r="Q134" s="2" t="s">
        <v>65</v>
      </c>
      <c r="R134" s="2" t="s">
        <v>64</v>
      </c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2" t="s">
        <v>52</v>
      </c>
      <c r="AW134" s="2" t="s">
        <v>1018</v>
      </c>
      <c r="AX134" s="2" t="s">
        <v>52</v>
      </c>
      <c r="AY134" s="2" t="s">
        <v>52</v>
      </c>
    </row>
    <row r="135" spans="1:51" ht="30" customHeight="1" x14ac:dyDescent="0.3">
      <c r="A135" s="8" t="s">
        <v>964</v>
      </c>
      <c r="B135" s="8" t="s">
        <v>965</v>
      </c>
      <c r="C135" s="8" t="s">
        <v>153</v>
      </c>
      <c r="D135" s="9">
        <v>4</v>
      </c>
      <c r="E135" s="13">
        <f>단가대비표!O68</f>
        <v>2580</v>
      </c>
      <c r="F135" s="14">
        <f t="shared" si="17"/>
        <v>10320</v>
      </c>
      <c r="G135" s="13">
        <f>단가대비표!P68</f>
        <v>0</v>
      </c>
      <c r="H135" s="14">
        <f t="shared" si="18"/>
        <v>0</v>
      </c>
      <c r="I135" s="13">
        <f>단가대비표!V68</f>
        <v>0</v>
      </c>
      <c r="J135" s="14">
        <f t="shared" si="19"/>
        <v>0</v>
      </c>
      <c r="K135" s="13">
        <f t="shared" si="20"/>
        <v>2580</v>
      </c>
      <c r="L135" s="14">
        <f t="shared" si="21"/>
        <v>10320</v>
      </c>
      <c r="M135" s="8" t="s">
        <v>966</v>
      </c>
      <c r="N135" s="2" t="s">
        <v>201</v>
      </c>
      <c r="O135" s="2" t="s">
        <v>967</v>
      </c>
      <c r="P135" s="2" t="s">
        <v>65</v>
      </c>
      <c r="Q135" s="2" t="s">
        <v>65</v>
      </c>
      <c r="R135" s="2" t="s">
        <v>64</v>
      </c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2" t="s">
        <v>52</v>
      </c>
      <c r="AW135" s="2" t="s">
        <v>1019</v>
      </c>
      <c r="AX135" s="2" t="s">
        <v>52</v>
      </c>
      <c r="AY135" s="2" t="s">
        <v>52</v>
      </c>
    </row>
    <row r="136" spans="1:51" ht="30" customHeight="1" x14ac:dyDescent="0.3">
      <c r="A136" s="8" t="s">
        <v>969</v>
      </c>
      <c r="B136" s="8" t="s">
        <v>970</v>
      </c>
      <c r="C136" s="8" t="s">
        <v>153</v>
      </c>
      <c r="D136" s="9">
        <v>2.2000000000000002</v>
      </c>
      <c r="E136" s="13">
        <f>단가대비표!O67</f>
        <v>2140</v>
      </c>
      <c r="F136" s="14">
        <f t="shared" si="17"/>
        <v>4708</v>
      </c>
      <c r="G136" s="13">
        <f>단가대비표!P67</f>
        <v>0</v>
      </c>
      <c r="H136" s="14">
        <f t="shared" si="18"/>
        <v>0</v>
      </c>
      <c r="I136" s="13">
        <f>단가대비표!V67</f>
        <v>0</v>
      </c>
      <c r="J136" s="14">
        <f t="shared" si="19"/>
        <v>0</v>
      </c>
      <c r="K136" s="13">
        <f t="shared" si="20"/>
        <v>2140</v>
      </c>
      <c r="L136" s="14">
        <f t="shared" si="21"/>
        <v>4708</v>
      </c>
      <c r="M136" s="8" t="s">
        <v>971</v>
      </c>
      <c r="N136" s="2" t="s">
        <v>201</v>
      </c>
      <c r="O136" s="2" t="s">
        <v>972</v>
      </c>
      <c r="P136" s="2" t="s">
        <v>65</v>
      </c>
      <c r="Q136" s="2" t="s">
        <v>65</v>
      </c>
      <c r="R136" s="2" t="s">
        <v>64</v>
      </c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2" t="s">
        <v>52</v>
      </c>
      <c r="AW136" s="2" t="s">
        <v>1020</v>
      </c>
      <c r="AX136" s="2" t="s">
        <v>52</v>
      </c>
      <c r="AY136" s="2" t="s">
        <v>52</v>
      </c>
    </row>
    <row r="137" spans="1:51" ht="30" customHeight="1" x14ac:dyDescent="0.3">
      <c r="A137" s="8" t="s">
        <v>974</v>
      </c>
      <c r="B137" s="8" t="s">
        <v>975</v>
      </c>
      <c r="C137" s="8" t="s">
        <v>153</v>
      </c>
      <c r="D137" s="9">
        <v>0.7</v>
      </c>
      <c r="E137" s="13">
        <f>단가대비표!O66</f>
        <v>1410</v>
      </c>
      <c r="F137" s="14">
        <f t="shared" si="17"/>
        <v>987</v>
      </c>
      <c r="G137" s="13">
        <f>단가대비표!P66</f>
        <v>0</v>
      </c>
      <c r="H137" s="14">
        <f t="shared" si="18"/>
        <v>0</v>
      </c>
      <c r="I137" s="13">
        <f>단가대비표!V66</f>
        <v>0</v>
      </c>
      <c r="J137" s="14">
        <f t="shared" si="19"/>
        <v>0</v>
      </c>
      <c r="K137" s="13">
        <f t="shared" si="20"/>
        <v>1410</v>
      </c>
      <c r="L137" s="14">
        <f t="shared" si="21"/>
        <v>987</v>
      </c>
      <c r="M137" s="8" t="s">
        <v>976</v>
      </c>
      <c r="N137" s="2" t="s">
        <v>201</v>
      </c>
      <c r="O137" s="2" t="s">
        <v>977</v>
      </c>
      <c r="P137" s="2" t="s">
        <v>65</v>
      </c>
      <c r="Q137" s="2" t="s">
        <v>65</v>
      </c>
      <c r="R137" s="2" t="s">
        <v>64</v>
      </c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2" t="s">
        <v>52</v>
      </c>
      <c r="AW137" s="2" t="s">
        <v>1021</v>
      </c>
      <c r="AX137" s="2" t="s">
        <v>52</v>
      </c>
      <c r="AY137" s="2" t="s">
        <v>52</v>
      </c>
    </row>
    <row r="138" spans="1:51" ht="30" customHeight="1" x14ac:dyDescent="0.3">
      <c r="A138" s="8" t="s">
        <v>1022</v>
      </c>
      <c r="B138" s="8" t="s">
        <v>1023</v>
      </c>
      <c r="C138" s="8" t="s">
        <v>153</v>
      </c>
      <c r="D138" s="9">
        <v>2.9</v>
      </c>
      <c r="E138" s="13">
        <f>단가대비표!O134</f>
        <v>2525</v>
      </c>
      <c r="F138" s="14">
        <f t="shared" si="17"/>
        <v>7322.5</v>
      </c>
      <c r="G138" s="13">
        <f>단가대비표!P134</f>
        <v>0</v>
      </c>
      <c r="H138" s="14">
        <f t="shared" si="18"/>
        <v>0</v>
      </c>
      <c r="I138" s="13">
        <f>단가대비표!V134</f>
        <v>0</v>
      </c>
      <c r="J138" s="14">
        <f t="shared" si="19"/>
        <v>0</v>
      </c>
      <c r="K138" s="13">
        <f t="shared" si="20"/>
        <v>2525</v>
      </c>
      <c r="L138" s="14">
        <f t="shared" si="21"/>
        <v>7322.5</v>
      </c>
      <c r="M138" s="8" t="s">
        <v>1024</v>
      </c>
      <c r="N138" s="2" t="s">
        <v>201</v>
      </c>
      <c r="O138" s="2" t="s">
        <v>1025</v>
      </c>
      <c r="P138" s="2" t="s">
        <v>65</v>
      </c>
      <c r="Q138" s="2" t="s">
        <v>65</v>
      </c>
      <c r="R138" s="2" t="s">
        <v>64</v>
      </c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2" t="s">
        <v>52</v>
      </c>
      <c r="AW138" s="2" t="s">
        <v>1026</v>
      </c>
      <c r="AX138" s="2" t="s">
        <v>52</v>
      </c>
      <c r="AY138" s="2" t="s">
        <v>52</v>
      </c>
    </row>
    <row r="139" spans="1:51" ht="30" customHeight="1" x14ac:dyDescent="0.3">
      <c r="A139" s="8" t="s">
        <v>979</v>
      </c>
      <c r="B139" s="8" t="s">
        <v>980</v>
      </c>
      <c r="C139" s="8" t="s">
        <v>381</v>
      </c>
      <c r="D139" s="9">
        <v>4</v>
      </c>
      <c r="E139" s="13">
        <f>단가대비표!O105</f>
        <v>7</v>
      </c>
      <c r="F139" s="14">
        <f t="shared" si="17"/>
        <v>28</v>
      </c>
      <c r="G139" s="13">
        <f>단가대비표!P105</f>
        <v>0</v>
      </c>
      <c r="H139" s="14">
        <f t="shared" si="18"/>
        <v>0</v>
      </c>
      <c r="I139" s="13">
        <f>단가대비표!V105</f>
        <v>0</v>
      </c>
      <c r="J139" s="14">
        <f t="shared" si="19"/>
        <v>0</v>
      </c>
      <c r="K139" s="13">
        <f t="shared" si="20"/>
        <v>7</v>
      </c>
      <c r="L139" s="14">
        <f t="shared" si="21"/>
        <v>28</v>
      </c>
      <c r="M139" s="8" t="s">
        <v>981</v>
      </c>
      <c r="N139" s="2" t="s">
        <v>201</v>
      </c>
      <c r="O139" s="2" t="s">
        <v>982</v>
      </c>
      <c r="P139" s="2" t="s">
        <v>65</v>
      </c>
      <c r="Q139" s="2" t="s">
        <v>65</v>
      </c>
      <c r="R139" s="2" t="s">
        <v>64</v>
      </c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2" t="s">
        <v>52</v>
      </c>
      <c r="AW139" s="2" t="s">
        <v>1027</v>
      </c>
      <c r="AX139" s="2" t="s">
        <v>52</v>
      </c>
      <c r="AY139" s="2" t="s">
        <v>52</v>
      </c>
    </row>
    <row r="140" spans="1:51" ht="30" customHeight="1" x14ac:dyDescent="0.3">
      <c r="A140" s="8" t="s">
        <v>984</v>
      </c>
      <c r="B140" s="8" t="s">
        <v>985</v>
      </c>
      <c r="C140" s="8" t="s">
        <v>381</v>
      </c>
      <c r="D140" s="9">
        <v>20</v>
      </c>
      <c r="E140" s="13">
        <f>단가대비표!O106</f>
        <v>9</v>
      </c>
      <c r="F140" s="14">
        <f t="shared" si="17"/>
        <v>180</v>
      </c>
      <c r="G140" s="13">
        <f>단가대비표!P106</f>
        <v>0</v>
      </c>
      <c r="H140" s="14">
        <f t="shared" si="18"/>
        <v>0</v>
      </c>
      <c r="I140" s="13">
        <f>단가대비표!V106</f>
        <v>0</v>
      </c>
      <c r="J140" s="14">
        <f t="shared" si="19"/>
        <v>0</v>
      </c>
      <c r="K140" s="13">
        <f t="shared" si="20"/>
        <v>9</v>
      </c>
      <c r="L140" s="14">
        <f t="shared" si="21"/>
        <v>180</v>
      </c>
      <c r="M140" s="8" t="s">
        <v>986</v>
      </c>
      <c r="N140" s="2" t="s">
        <v>201</v>
      </c>
      <c r="O140" s="2" t="s">
        <v>987</v>
      </c>
      <c r="P140" s="2" t="s">
        <v>65</v>
      </c>
      <c r="Q140" s="2" t="s">
        <v>65</v>
      </c>
      <c r="R140" s="2" t="s">
        <v>64</v>
      </c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2" t="s">
        <v>52</v>
      </c>
      <c r="AW140" s="2" t="s">
        <v>1028</v>
      </c>
      <c r="AX140" s="2" t="s">
        <v>52</v>
      </c>
      <c r="AY140" s="2" t="s">
        <v>52</v>
      </c>
    </row>
    <row r="141" spans="1:51" ht="30" customHeight="1" x14ac:dyDescent="0.3">
      <c r="A141" s="8" t="s">
        <v>984</v>
      </c>
      <c r="B141" s="8" t="s">
        <v>989</v>
      </c>
      <c r="C141" s="8" t="s">
        <v>381</v>
      </c>
      <c r="D141" s="9">
        <v>40</v>
      </c>
      <c r="E141" s="13">
        <f>단가대비표!O107</f>
        <v>13.7</v>
      </c>
      <c r="F141" s="14">
        <f t="shared" si="17"/>
        <v>548</v>
      </c>
      <c r="G141" s="13">
        <f>단가대비표!P107</f>
        <v>0</v>
      </c>
      <c r="H141" s="14">
        <f t="shared" si="18"/>
        <v>0</v>
      </c>
      <c r="I141" s="13">
        <f>단가대비표!V107</f>
        <v>0</v>
      </c>
      <c r="J141" s="14">
        <f t="shared" si="19"/>
        <v>0</v>
      </c>
      <c r="K141" s="13">
        <f t="shared" si="20"/>
        <v>13.7</v>
      </c>
      <c r="L141" s="14">
        <f t="shared" si="21"/>
        <v>548</v>
      </c>
      <c r="M141" s="8" t="s">
        <v>990</v>
      </c>
      <c r="N141" s="2" t="s">
        <v>201</v>
      </c>
      <c r="O141" s="2" t="s">
        <v>991</v>
      </c>
      <c r="P141" s="2" t="s">
        <v>65</v>
      </c>
      <c r="Q141" s="2" t="s">
        <v>65</v>
      </c>
      <c r="R141" s="2" t="s">
        <v>64</v>
      </c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2" t="s">
        <v>52</v>
      </c>
      <c r="AW141" s="2" t="s">
        <v>1029</v>
      </c>
      <c r="AX141" s="2" t="s">
        <v>52</v>
      </c>
      <c r="AY141" s="2" t="s">
        <v>52</v>
      </c>
    </row>
    <row r="142" spans="1:51" ht="30" customHeight="1" x14ac:dyDescent="0.3">
      <c r="A142" s="8" t="s">
        <v>993</v>
      </c>
      <c r="B142" s="8" t="s">
        <v>994</v>
      </c>
      <c r="C142" s="8" t="s">
        <v>83</v>
      </c>
      <c r="D142" s="9">
        <v>1.1000000000000001</v>
      </c>
      <c r="E142" s="13">
        <f>단가대비표!O48</f>
        <v>4092</v>
      </c>
      <c r="F142" s="14">
        <f t="shared" si="17"/>
        <v>4501.2</v>
      </c>
      <c r="G142" s="13">
        <f>단가대비표!P48</f>
        <v>0</v>
      </c>
      <c r="H142" s="14">
        <f t="shared" si="18"/>
        <v>0</v>
      </c>
      <c r="I142" s="13">
        <f>단가대비표!V48</f>
        <v>0</v>
      </c>
      <c r="J142" s="14">
        <f t="shared" si="19"/>
        <v>0</v>
      </c>
      <c r="K142" s="13">
        <f t="shared" si="20"/>
        <v>4092</v>
      </c>
      <c r="L142" s="14">
        <f t="shared" si="21"/>
        <v>4501.2</v>
      </c>
      <c r="M142" s="8" t="s">
        <v>995</v>
      </c>
      <c r="N142" s="2" t="s">
        <v>201</v>
      </c>
      <c r="O142" s="2" t="s">
        <v>996</v>
      </c>
      <c r="P142" s="2" t="s">
        <v>65</v>
      </c>
      <c r="Q142" s="2" t="s">
        <v>65</v>
      </c>
      <c r="R142" s="2" t="s">
        <v>64</v>
      </c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2" t="s">
        <v>52</v>
      </c>
      <c r="AW142" s="2" t="s">
        <v>1030</v>
      </c>
      <c r="AX142" s="2" t="s">
        <v>52</v>
      </c>
      <c r="AY142" s="2" t="s">
        <v>52</v>
      </c>
    </row>
    <row r="143" spans="1:51" ht="30" customHeight="1" x14ac:dyDescent="0.3">
      <c r="A143" s="8" t="s">
        <v>998</v>
      </c>
      <c r="B143" s="8" t="s">
        <v>999</v>
      </c>
      <c r="C143" s="8" t="s">
        <v>153</v>
      </c>
      <c r="D143" s="9">
        <v>2.6</v>
      </c>
      <c r="E143" s="13">
        <f>단가대비표!O45</f>
        <v>200</v>
      </c>
      <c r="F143" s="14">
        <f t="shared" si="17"/>
        <v>520</v>
      </c>
      <c r="G143" s="13">
        <f>단가대비표!P45</f>
        <v>0</v>
      </c>
      <c r="H143" s="14">
        <f t="shared" si="18"/>
        <v>0</v>
      </c>
      <c r="I143" s="13">
        <f>단가대비표!V45</f>
        <v>0</v>
      </c>
      <c r="J143" s="14">
        <f t="shared" si="19"/>
        <v>0</v>
      </c>
      <c r="K143" s="13">
        <f t="shared" si="20"/>
        <v>200</v>
      </c>
      <c r="L143" s="14">
        <f t="shared" si="21"/>
        <v>520</v>
      </c>
      <c r="M143" s="8" t="s">
        <v>1000</v>
      </c>
      <c r="N143" s="2" t="s">
        <v>201</v>
      </c>
      <c r="O143" s="2" t="s">
        <v>1001</v>
      </c>
      <c r="P143" s="2" t="s">
        <v>65</v>
      </c>
      <c r="Q143" s="2" t="s">
        <v>65</v>
      </c>
      <c r="R143" s="2" t="s">
        <v>64</v>
      </c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2" t="s">
        <v>52</v>
      </c>
      <c r="AW143" s="2" t="s">
        <v>1031</v>
      </c>
      <c r="AX143" s="2" t="s">
        <v>52</v>
      </c>
      <c r="AY143" s="2" t="s">
        <v>52</v>
      </c>
    </row>
    <row r="144" spans="1:51" ht="30" customHeight="1" x14ac:dyDescent="0.3">
      <c r="A144" s="8" t="s">
        <v>1003</v>
      </c>
      <c r="B144" s="8" t="s">
        <v>1004</v>
      </c>
      <c r="C144" s="8" t="s">
        <v>805</v>
      </c>
      <c r="D144" s="9">
        <v>0.6</v>
      </c>
      <c r="E144" s="13">
        <f>단가대비표!O119</f>
        <v>752</v>
      </c>
      <c r="F144" s="14">
        <f t="shared" si="17"/>
        <v>451.2</v>
      </c>
      <c r="G144" s="13">
        <f>단가대비표!P119</f>
        <v>0</v>
      </c>
      <c r="H144" s="14">
        <f t="shared" si="18"/>
        <v>0</v>
      </c>
      <c r="I144" s="13">
        <f>단가대비표!V119</f>
        <v>0</v>
      </c>
      <c r="J144" s="14">
        <f t="shared" si="19"/>
        <v>0</v>
      </c>
      <c r="K144" s="13">
        <f t="shared" si="20"/>
        <v>752</v>
      </c>
      <c r="L144" s="14">
        <f t="shared" si="21"/>
        <v>451.2</v>
      </c>
      <c r="M144" s="8" t="s">
        <v>1005</v>
      </c>
      <c r="N144" s="2" t="s">
        <v>201</v>
      </c>
      <c r="O144" s="2" t="s">
        <v>1006</v>
      </c>
      <c r="P144" s="2" t="s">
        <v>65</v>
      </c>
      <c r="Q144" s="2" t="s">
        <v>65</v>
      </c>
      <c r="R144" s="2" t="s">
        <v>64</v>
      </c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2" t="s">
        <v>52</v>
      </c>
      <c r="AW144" s="2" t="s">
        <v>1032</v>
      </c>
      <c r="AX144" s="2" t="s">
        <v>52</v>
      </c>
      <c r="AY144" s="2" t="s">
        <v>52</v>
      </c>
    </row>
    <row r="145" spans="1:51" ht="30" customHeight="1" x14ac:dyDescent="0.3">
      <c r="A145" s="8" t="s">
        <v>1008</v>
      </c>
      <c r="B145" s="8" t="s">
        <v>786</v>
      </c>
      <c r="C145" s="8" t="s">
        <v>787</v>
      </c>
      <c r="D145" s="9">
        <v>0.06</v>
      </c>
      <c r="E145" s="13">
        <f>단가대비표!O155</f>
        <v>0</v>
      </c>
      <c r="F145" s="14">
        <f t="shared" si="17"/>
        <v>0</v>
      </c>
      <c r="G145" s="13">
        <f>단가대비표!P155</f>
        <v>194315</v>
      </c>
      <c r="H145" s="14">
        <f t="shared" si="18"/>
        <v>11658.9</v>
      </c>
      <c r="I145" s="13">
        <f>단가대비표!V155</f>
        <v>0</v>
      </c>
      <c r="J145" s="14">
        <f t="shared" si="19"/>
        <v>0</v>
      </c>
      <c r="K145" s="13">
        <f t="shared" si="20"/>
        <v>194315</v>
      </c>
      <c r="L145" s="14">
        <f t="shared" si="21"/>
        <v>11658.9</v>
      </c>
      <c r="M145" s="8" t="s">
        <v>1009</v>
      </c>
      <c r="N145" s="2" t="s">
        <v>201</v>
      </c>
      <c r="O145" s="2" t="s">
        <v>1010</v>
      </c>
      <c r="P145" s="2" t="s">
        <v>65</v>
      </c>
      <c r="Q145" s="2" t="s">
        <v>65</v>
      </c>
      <c r="R145" s="2" t="s">
        <v>64</v>
      </c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2" t="s">
        <v>52</v>
      </c>
      <c r="AW145" s="2" t="s">
        <v>1033</v>
      </c>
      <c r="AX145" s="2" t="s">
        <v>52</v>
      </c>
      <c r="AY145" s="2" t="s">
        <v>52</v>
      </c>
    </row>
    <row r="146" spans="1:51" ht="30" customHeight="1" x14ac:dyDescent="0.3">
      <c r="A146" s="8" t="s">
        <v>1012</v>
      </c>
      <c r="B146" s="8" t="s">
        <v>786</v>
      </c>
      <c r="C146" s="8" t="s">
        <v>787</v>
      </c>
      <c r="D146" s="9">
        <v>0.06</v>
      </c>
      <c r="E146" s="13">
        <f>단가대비표!O169</f>
        <v>0</v>
      </c>
      <c r="F146" s="14">
        <f t="shared" si="17"/>
        <v>0</v>
      </c>
      <c r="G146" s="13">
        <f>단가대비표!P169</f>
        <v>206710</v>
      </c>
      <c r="H146" s="14">
        <f t="shared" si="18"/>
        <v>12402.6</v>
      </c>
      <c r="I146" s="13">
        <f>단가대비표!V169</f>
        <v>0</v>
      </c>
      <c r="J146" s="14">
        <f t="shared" si="19"/>
        <v>0</v>
      </c>
      <c r="K146" s="13">
        <f t="shared" si="20"/>
        <v>206710</v>
      </c>
      <c r="L146" s="14">
        <f t="shared" si="21"/>
        <v>12402.6</v>
      </c>
      <c r="M146" s="8" t="s">
        <v>1013</v>
      </c>
      <c r="N146" s="2" t="s">
        <v>201</v>
      </c>
      <c r="O146" s="2" t="s">
        <v>1014</v>
      </c>
      <c r="P146" s="2" t="s">
        <v>65</v>
      </c>
      <c r="Q146" s="2" t="s">
        <v>65</v>
      </c>
      <c r="R146" s="2" t="s">
        <v>64</v>
      </c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2" t="s">
        <v>52</v>
      </c>
      <c r="AW146" s="2" t="s">
        <v>1034</v>
      </c>
      <c r="AX146" s="2" t="s">
        <v>52</v>
      </c>
      <c r="AY146" s="2" t="s">
        <v>52</v>
      </c>
    </row>
    <row r="147" spans="1:51" ht="30" customHeight="1" x14ac:dyDescent="0.3">
      <c r="A147" s="8" t="s">
        <v>793</v>
      </c>
      <c r="B147" s="8" t="s">
        <v>786</v>
      </c>
      <c r="C147" s="8" t="s">
        <v>787</v>
      </c>
      <c r="D147" s="9">
        <v>0.03</v>
      </c>
      <c r="E147" s="13">
        <f>단가대비표!O162</f>
        <v>0</v>
      </c>
      <c r="F147" s="14">
        <f t="shared" si="17"/>
        <v>0</v>
      </c>
      <c r="G147" s="13">
        <f>단가대비표!P162</f>
        <v>217895</v>
      </c>
      <c r="H147" s="14">
        <f t="shared" si="18"/>
        <v>6536.8</v>
      </c>
      <c r="I147" s="13">
        <f>단가대비표!V162</f>
        <v>0</v>
      </c>
      <c r="J147" s="14">
        <f t="shared" si="19"/>
        <v>0</v>
      </c>
      <c r="K147" s="13">
        <f t="shared" si="20"/>
        <v>217895</v>
      </c>
      <c r="L147" s="14">
        <f t="shared" si="21"/>
        <v>6536.8</v>
      </c>
      <c r="M147" s="8" t="s">
        <v>794</v>
      </c>
      <c r="N147" s="2" t="s">
        <v>201</v>
      </c>
      <c r="O147" s="2" t="s">
        <v>795</v>
      </c>
      <c r="P147" s="2" t="s">
        <v>65</v>
      </c>
      <c r="Q147" s="2" t="s">
        <v>65</v>
      </c>
      <c r="R147" s="2" t="s">
        <v>64</v>
      </c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2" t="s">
        <v>52</v>
      </c>
      <c r="AW147" s="2" t="s">
        <v>1035</v>
      </c>
      <c r="AX147" s="2" t="s">
        <v>52</v>
      </c>
      <c r="AY147" s="2" t="s">
        <v>52</v>
      </c>
    </row>
    <row r="148" spans="1:51" ht="30" customHeight="1" x14ac:dyDescent="0.3">
      <c r="A148" s="8" t="s">
        <v>730</v>
      </c>
      <c r="B148" s="8" t="s">
        <v>52</v>
      </c>
      <c r="C148" s="8" t="s">
        <v>52</v>
      </c>
      <c r="D148" s="9"/>
      <c r="E148" s="13"/>
      <c r="F148" s="14">
        <f>TRUNC(SUMIF(N134:N147, N133, F134:F147),0)</f>
        <v>43581</v>
      </c>
      <c r="G148" s="13"/>
      <c r="H148" s="14">
        <f>TRUNC(SUMIF(N134:N147, N133, H134:H147),0)</f>
        <v>30598</v>
      </c>
      <c r="I148" s="13"/>
      <c r="J148" s="14">
        <f>TRUNC(SUMIF(N134:N147, N133, J134:J147),0)</f>
        <v>0</v>
      </c>
      <c r="K148" s="13"/>
      <c r="L148" s="14">
        <f>F148+H148+J148</f>
        <v>74179</v>
      </c>
      <c r="M148" s="8" t="s">
        <v>52</v>
      </c>
      <c r="N148" s="2" t="s">
        <v>72</v>
      </c>
      <c r="O148" s="2" t="s">
        <v>72</v>
      </c>
      <c r="P148" s="2" t="s">
        <v>52</v>
      </c>
      <c r="Q148" s="2" t="s">
        <v>52</v>
      </c>
      <c r="R148" s="2" t="s">
        <v>52</v>
      </c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2" t="s">
        <v>52</v>
      </c>
      <c r="AW148" s="2" t="s">
        <v>52</v>
      </c>
      <c r="AX148" s="2" t="s">
        <v>52</v>
      </c>
      <c r="AY148" s="2" t="s">
        <v>52</v>
      </c>
    </row>
    <row r="149" spans="1:51" ht="30" customHeight="1" x14ac:dyDescent="0.3">
      <c r="A149" s="9"/>
      <c r="B149" s="9"/>
      <c r="C149" s="9"/>
      <c r="D149" s="9"/>
      <c r="E149" s="13"/>
      <c r="F149" s="14"/>
      <c r="G149" s="13"/>
      <c r="H149" s="14"/>
      <c r="I149" s="13"/>
      <c r="J149" s="14"/>
      <c r="K149" s="13"/>
      <c r="L149" s="14"/>
      <c r="M149" s="9"/>
    </row>
    <row r="150" spans="1:51" ht="30" customHeight="1" x14ac:dyDescent="0.3">
      <c r="A150" s="41" t="s">
        <v>1036</v>
      </c>
      <c r="B150" s="41"/>
      <c r="C150" s="41"/>
      <c r="D150" s="41"/>
      <c r="E150" s="42"/>
      <c r="F150" s="43"/>
      <c r="G150" s="42"/>
      <c r="H150" s="43"/>
      <c r="I150" s="42"/>
      <c r="J150" s="43"/>
      <c r="K150" s="42"/>
      <c r="L150" s="43"/>
      <c r="M150" s="41"/>
      <c r="N150" s="1" t="s">
        <v>205</v>
      </c>
    </row>
    <row r="151" spans="1:51" ht="30" customHeight="1" x14ac:dyDescent="0.3">
      <c r="A151" s="8" t="s">
        <v>940</v>
      </c>
      <c r="B151" s="8" t="s">
        <v>1037</v>
      </c>
      <c r="C151" s="8" t="s">
        <v>83</v>
      </c>
      <c r="D151" s="9">
        <v>2.1</v>
      </c>
      <c r="E151" s="13">
        <f>단가대비표!O51</f>
        <v>5535</v>
      </c>
      <c r="F151" s="14">
        <f t="shared" ref="F151:F165" si="22">TRUNC(E151*D151,1)</f>
        <v>11623.5</v>
      </c>
      <c r="G151" s="13">
        <f>단가대비표!P51</f>
        <v>0</v>
      </c>
      <c r="H151" s="14">
        <f t="shared" ref="H151:H165" si="23">TRUNC(G151*D151,1)</f>
        <v>0</v>
      </c>
      <c r="I151" s="13">
        <f>단가대비표!V51</f>
        <v>0</v>
      </c>
      <c r="J151" s="14">
        <f t="shared" ref="J151:J165" si="24">TRUNC(I151*D151,1)</f>
        <v>0</v>
      </c>
      <c r="K151" s="13">
        <f t="shared" ref="K151:K165" si="25">TRUNC(E151+G151+I151,1)</f>
        <v>5535</v>
      </c>
      <c r="L151" s="14">
        <f t="shared" ref="L151:L165" si="26">TRUNC(F151+H151+J151,1)</f>
        <v>11623.5</v>
      </c>
      <c r="M151" s="8" t="s">
        <v>1038</v>
      </c>
      <c r="N151" s="2" t="s">
        <v>205</v>
      </c>
      <c r="O151" s="2" t="s">
        <v>1039</v>
      </c>
      <c r="P151" s="2" t="s">
        <v>65</v>
      </c>
      <c r="Q151" s="2" t="s">
        <v>65</v>
      </c>
      <c r="R151" s="2" t="s">
        <v>64</v>
      </c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2" t="s">
        <v>52</v>
      </c>
      <c r="AW151" s="2" t="s">
        <v>1040</v>
      </c>
      <c r="AX151" s="2" t="s">
        <v>52</v>
      </c>
      <c r="AY151" s="2" t="s">
        <v>52</v>
      </c>
    </row>
    <row r="152" spans="1:51" ht="30" customHeight="1" x14ac:dyDescent="0.3">
      <c r="A152" s="8" t="s">
        <v>957</v>
      </c>
      <c r="B152" s="8" t="s">
        <v>1041</v>
      </c>
      <c r="C152" s="8" t="s">
        <v>83</v>
      </c>
      <c r="D152" s="9">
        <v>1.03</v>
      </c>
      <c r="E152" s="13">
        <f>단가대비표!O13</f>
        <v>5795</v>
      </c>
      <c r="F152" s="14">
        <f t="shared" si="22"/>
        <v>5968.8</v>
      </c>
      <c r="G152" s="13">
        <f>단가대비표!P13</f>
        <v>0</v>
      </c>
      <c r="H152" s="14">
        <f t="shared" si="23"/>
        <v>0</v>
      </c>
      <c r="I152" s="13">
        <f>단가대비표!V13</f>
        <v>0</v>
      </c>
      <c r="J152" s="14">
        <f t="shared" si="24"/>
        <v>0</v>
      </c>
      <c r="K152" s="13">
        <f t="shared" si="25"/>
        <v>5795</v>
      </c>
      <c r="L152" s="14">
        <f t="shared" si="26"/>
        <v>5968.8</v>
      </c>
      <c r="M152" s="8" t="s">
        <v>1042</v>
      </c>
      <c r="N152" s="2" t="s">
        <v>205</v>
      </c>
      <c r="O152" s="2" t="s">
        <v>1043</v>
      </c>
      <c r="P152" s="2" t="s">
        <v>65</v>
      </c>
      <c r="Q152" s="2" t="s">
        <v>65</v>
      </c>
      <c r="R152" s="2" t="s">
        <v>64</v>
      </c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2" t="s">
        <v>52</v>
      </c>
      <c r="AW152" s="2" t="s">
        <v>1044</v>
      </c>
      <c r="AX152" s="2" t="s">
        <v>52</v>
      </c>
      <c r="AY152" s="2" t="s">
        <v>52</v>
      </c>
    </row>
    <row r="153" spans="1:51" ht="30" customHeight="1" x14ac:dyDescent="0.3">
      <c r="A153" s="8" t="s">
        <v>964</v>
      </c>
      <c r="B153" s="8" t="s">
        <v>965</v>
      </c>
      <c r="C153" s="8" t="s">
        <v>153</v>
      </c>
      <c r="D153" s="9">
        <v>4</v>
      </c>
      <c r="E153" s="13">
        <f>단가대비표!O68</f>
        <v>2580</v>
      </c>
      <c r="F153" s="14">
        <f t="shared" si="22"/>
        <v>10320</v>
      </c>
      <c r="G153" s="13">
        <f>단가대비표!P68</f>
        <v>0</v>
      </c>
      <c r="H153" s="14">
        <f t="shared" si="23"/>
        <v>0</v>
      </c>
      <c r="I153" s="13">
        <f>단가대비표!V68</f>
        <v>0</v>
      </c>
      <c r="J153" s="14">
        <f t="shared" si="24"/>
        <v>0</v>
      </c>
      <c r="K153" s="13">
        <f t="shared" si="25"/>
        <v>2580</v>
      </c>
      <c r="L153" s="14">
        <f t="shared" si="26"/>
        <v>10320</v>
      </c>
      <c r="M153" s="8" t="s">
        <v>966</v>
      </c>
      <c r="N153" s="2" t="s">
        <v>205</v>
      </c>
      <c r="O153" s="2" t="s">
        <v>967</v>
      </c>
      <c r="P153" s="2" t="s">
        <v>65</v>
      </c>
      <c r="Q153" s="2" t="s">
        <v>65</v>
      </c>
      <c r="R153" s="2" t="s">
        <v>64</v>
      </c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2" t="s">
        <v>52</v>
      </c>
      <c r="AW153" s="2" t="s">
        <v>1045</v>
      </c>
      <c r="AX153" s="2" t="s">
        <v>52</v>
      </c>
      <c r="AY153" s="2" t="s">
        <v>52</v>
      </c>
    </row>
    <row r="154" spans="1:51" ht="30" customHeight="1" x14ac:dyDescent="0.3">
      <c r="A154" s="8" t="s">
        <v>969</v>
      </c>
      <c r="B154" s="8" t="s">
        <v>970</v>
      </c>
      <c r="C154" s="8" t="s">
        <v>153</v>
      </c>
      <c r="D154" s="9">
        <v>2.2000000000000002</v>
      </c>
      <c r="E154" s="13">
        <f>단가대비표!O67</f>
        <v>2140</v>
      </c>
      <c r="F154" s="14">
        <f t="shared" si="22"/>
        <v>4708</v>
      </c>
      <c r="G154" s="13">
        <f>단가대비표!P67</f>
        <v>0</v>
      </c>
      <c r="H154" s="14">
        <f t="shared" si="23"/>
        <v>0</v>
      </c>
      <c r="I154" s="13">
        <f>단가대비표!V67</f>
        <v>0</v>
      </c>
      <c r="J154" s="14">
        <f t="shared" si="24"/>
        <v>0</v>
      </c>
      <c r="K154" s="13">
        <f t="shared" si="25"/>
        <v>2140</v>
      </c>
      <c r="L154" s="14">
        <f t="shared" si="26"/>
        <v>4708</v>
      </c>
      <c r="M154" s="8" t="s">
        <v>971</v>
      </c>
      <c r="N154" s="2" t="s">
        <v>205</v>
      </c>
      <c r="O154" s="2" t="s">
        <v>972</v>
      </c>
      <c r="P154" s="2" t="s">
        <v>65</v>
      </c>
      <c r="Q154" s="2" t="s">
        <v>65</v>
      </c>
      <c r="R154" s="2" t="s">
        <v>64</v>
      </c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2" t="s">
        <v>52</v>
      </c>
      <c r="AW154" s="2" t="s">
        <v>1046</v>
      </c>
      <c r="AX154" s="2" t="s">
        <v>52</v>
      </c>
      <c r="AY154" s="2" t="s">
        <v>52</v>
      </c>
    </row>
    <row r="155" spans="1:51" ht="30" customHeight="1" x14ac:dyDescent="0.3">
      <c r="A155" s="8" t="s">
        <v>974</v>
      </c>
      <c r="B155" s="8" t="s">
        <v>975</v>
      </c>
      <c r="C155" s="8" t="s">
        <v>153</v>
      </c>
      <c r="D155" s="9">
        <v>0.7</v>
      </c>
      <c r="E155" s="13">
        <f>단가대비표!O66</f>
        <v>1410</v>
      </c>
      <c r="F155" s="14">
        <f t="shared" si="22"/>
        <v>987</v>
      </c>
      <c r="G155" s="13">
        <f>단가대비표!P66</f>
        <v>0</v>
      </c>
      <c r="H155" s="14">
        <f t="shared" si="23"/>
        <v>0</v>
      </c>
      <c r="I155" s="13">
        <f>단가대비표!V66</f>
        <v>0</v>
      </c>
      <c r="J155" s="14">
        <f t="shared" si="24"/>
        <v>0</v>
      </c>
      <c r="K155" s="13">
        <f t="shared" si="25"/>
        <v>1410</v>
      </c>
      <c r="L155" s="14">
        <f t="shared" si="26"/>
        <v>987</v>
      </c>
      <c r="M155" s="8" t="s">
        <v>976</v>
      </c>
      <c r="N155" s="2" t="s">
        <v>205</v>
      </c>
      <c r="O155" s="2" t="s">
        <v>977</v>
      </c>
      <c r="P155" s="2" t="s">
        <v>65</v>
      </c>
      <c r="Q155" s="2" t="s">
        <v>65</v>
      </c>
      <c r="R155" s="2" t="s">
        <v>64</v>
      </c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2" t="s">
        <v>52</v>
      </c>
      <c r="AW155" s="2" t="s">
        <v>1047</v>
      </c>
      <c r="AX155" s="2" t="s">
        <v>52</v>
      </c>
      <c r="AY155" s="2" t="s">
        <v>52</v>
      </c>
    </row>
    <row r="156" spans="1:51" ht="30" customHeight="1" x14ac:dyDescent="0.3">
      <c r="A156" s="8" t="s">
        <v>1022</v>
      </c>
      <c r="B156" s="8" t="s">
        <v>1023</v>
      </c>
      <c r="C156" s="8" t="s">
        <v>153</v>
      </c>
      <c r="D156" s="9">
        <v>2.9</v>
      </c>
      <c r="E156" s="13">
        <f>단가대비표!O134</f>
        <v>2525</v>
      </c>
      <c r="F156" s="14">
        <f t="shared" si="22"/>
        <v>7322.5</v>
      </c>
      <c r="G156" s="13">
        <f>단가대비표!P134</f>
        <v>0</v>
      </c>
      <c r="H156" s="14">
        <f t="shared" si="23"/>
        <v>0</v>
      </c>
      <c r="I156" s="13">
        <f>단가대비표!V134</f>
        <v>0</v>
      </c>
      <c r="J156" s="14">
        <f t="shared" si="24"/>
        <v>0</v>
      </c>
      <c r="K156" s="13">
        <f t="shared" si="25"/>
        <v>2525</v>
      </c>
      <c r="L156" s="14">
        <f t="shared" si="26"/>
        <v>7322.5</v>
      </c>
      <c r="M156" s="8" t="s">
        <v>1024</v>
      </c>
      <c r="N156" s="2" t="s">
        <v>205</v>
      </c>
      <c r="O156" s="2" t="s">
        <v>1025</v>
      </c>
      <c r="P156" s="2" t="s">
        <v>65</v>
      </c>
      <c r="Q156" s="2" t="s">
        <v>65</v>
      </c>
      <c r="R156" s="2" t="s">
        <v>64</v>
      </c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2" t="s">
        <v>52</v>
      </c>
      <c r="AW156" s="2" t="s">
        <v>1048</v>
      </c>
      <c r="AX156" s="2" t="s">
        <v>52</v>
      </c>
      <c r="AY156" s="2" t="s">
        <v>52</v>
      </c>
    </row>
    <row r="157" spans="1:51" ht="30" customHeight="1" x14ac:dyDescent="0.3">
      <c r="A157" s="8" t="s">
        <v>979</v>
      </c>
      <c r="B157" s="8" t="s">
        <v>980</v>
      </c>
      <c r="C157" s="8" t="s">
        <v>381</v>
      </c>
      <c r="D157" s="9">
        <v>4</v>
      </c>
      <c r="E157" s="13">
        <f>단가대비표!O105</f>
        <v>7</v>
      </c>
      <c r="F157" s="14">
        <f t="shared" si="22"/>
        <v>28</v>
      </c>
      <c r="G157" s="13">
        <f>단가대비표!P105</f>
        <v>0</v>
      </c>
      <c r="H157" s="14">
        <f t="shared" si="23"/>
        <v>0</v>
      </c>
      <c r="I157" s="13">
        <f>단가대비표!V105</f>
        <v>0</v>
      </c>
      <c r="J157" s="14">
        <f t="shared" si="24"/>
        <v>0</v>
      </c>
      <c r="K157" s="13">
        <f t="shared" si="25"/>
        <v>7</v>
      </c>
      <c r="L157" s="14">
        <f t="shared" si="26"/>
        <v>28</v>
      </c>
      <c r="M157" s="8" t="s">
        <v>981</v>
      </c>
      <c r="N157" s="2" t="s">
        <v>205</v>
      </c>
      <c r="O157" s="2" t="s">
        <v>982</v>
      </c>
      <c r="P157" s="2" t="s">
        <v>65</v>
      </c>
      <c r="Q157" s="2" t="s">
        <v>65</v>
      </c>
      <c r="R157" s="2" t="s">
        <v>64</v>
      </c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2" t="s">
        <v>52</v>
      </c>
      <c r="AW157" s="2" t="s">
        <v>1049</v>
      </c>
      <c r="AX157" s="2" t="s">
        <v>52</v>
      </c>
      <c r="AY157" s="2" t="s">
        <v>52</v>
      </c>
    </row>
    <row r="158" spans="1:51" ht="30" customHeight="1" x14ac:dyDescent="0.3">
      <c r="A158" s="8" t="s">
        <v>984</v>
      </c>
      <c r="B158" s="8" t="s">
        <v>985</v>
      </c>
      <c r="C158" s="8" t="s">
        <v>381</v>
      </c>
      <c r="D158" s="9">
        <v>20</v>
      </c>
      <c r="E158" s="13">
        <f>단가대비표!O106</f>
        <v>9</v>
      </c>
      <c r="F158" s="14">
        <f t="shared" si="22"/>
        <v>180</v>
      </c>
      <c r="G158" s="13">
        <f>단가대비표!P106</f>
        <v>0</v>
      </c>
      <c r="H158" s="14">
        <f t="shared" si="23"/>
        <v>0</v>
      </c>
      <c r="I158" s="13">
        <f>단가대비표!V106</f>
        <v>0</v>
      </c>
      <c r="J158" s="14">
        <f t="shared" si="24"/>
        <v>0</v>
      </c>
      <c r="K158" s="13">
        <f t="shared" si="25"/>
        <v>9</v>
      </c>
      <c r="L158" s="14">
        <f t="shared" si="26"/>
        <v>180</v>
      </c>
      <c r="M158" s="8" t="s">
        <v>986</v>
      </c>
      <c r="N158" s="2" t="s">
        <v>205</v>
      </c>
      <c r="O158" s="2" t="s">
        <v>987</v>
      </c>
      <c r="P158" s="2" t="s">
        <v>65</v>
      </c>
      <c r="Q158" s="2" t="s">
        <v>65</v>
      </c>
      <c r="R158" s="2" t="s">
        <v>64</v>
      </c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2" t="s">
        <v>52</v>
      </c>
      <c r="AW158" s="2" t="s">
        <v>1050</v>
      </c>
      <c r="AX158" s="2" t="s">
        <v>52</v>
      </c>
      <c r="AY158" s="2" t="s">
        <v>52</v>
      </c>
    </row>
    <row r="159" spans="1:51" ht="30" customHeight="1" x14ac:dyDescent="0.3">
      <c r="A159" s="8" t="s">
        <v>984</v>
      </c>
      <c r="B159" s="8" t="s">
        <v>989</v>
      </c>
      <c r="C159" s="8" t="s">
        <v>381</v>
      </c>
      <c r="D159" s="9">
        <v>40</v>
      </c>
      <c r="E159" s="13">
        <f>단가대비표!O107</f>
        <v>13.7</v>
      </c>
      <c r="F159" s="14">
        <f t="shared" si="22"/>
        <v>548</v>
      </c>
      <c r="G159" s="13">
        <f>단가대비표!P107</f>
        <v>0</v>
      </c>
      <c r="H159" s="14">
        <f t="shared" si="23"/>
        <v>0</v>
      </c>
      <c r="I159" s="13">
        <f>단가대비표!V107</f>
        <v>0</v>
      </c>
      <c r="J159" s="14">
        <f t="shared" si="24"/>
        <v>0</v>
      </c>
      <c r="K159" s="13">
        <f t="shared" si="25"/>
        <v>13.7</v>
      </c>
      <c r="L159" s="14">
        <f t="shared" si="26"/>
        <v>548</v>
      </c>
      <c r="M159" s="8" t="s">
        <v>990</v>
      </c>
      <c r="N159" s="2" t="s">
        <v>205</v>
      </c>
      <c r="O159" s="2" t="s">
        <v>991</v>
      </c>
      <c r="P159" s="2" t="s">
        <v>65</v>
      </c>
      <c r="Q159" s="2" t="s">
        <v>65</v>
      </c>
      <c r="R159" s="2" t="s">
        <v>64</v>
      </c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2" t="s">
        <v>52</v>
      </c>
      <c r="AW159" s="2" t="s">
        <v>1051</v>
      </c>
      <c r="AX159" s="2" t="s">
        <v>52</v>
      </c>
      <c r="AY159" s="2" t="s">
        <v>52</v>
      </c>
    </row>
    <row r="160" spans="1:51" ht="30" customHeight="1" x14ac:dyDescent="0.3">
      <c r="A160" s="8" t="s">
        <v>993</v>
      </c>
      <c r="B160" s="8" t="s">
        <v>994</v>
      </c>
      <c r="C160" s="8" t="s">
        <v>83</v>
      </c>
      <c r="D160" s="9">
        <v>1.1000000000000001</v>
      </c>
      <c r="E160" s="13">
        <f>단가대비표!O48</f>
        <v>4092</v>
      </c>
      <c r="F160" s="14">
        <f t="shared" si="22"/>
        <v>4501.2</v>
      </c>
      <c r="G160" s="13">
        <f>단가대비표!P48</f>
        <v>0</v>
      </c>
      <c r="H160" s="14">
        <f t="shared" si="23"/>
        <v>0</v>
      </c>
      <c r="I160" s="13">
        <f>단가대비표!V48</f>
        <v>0</v>
      </c>
      <c r="J160" s="14">
        <f t="shared" si="24"/>
        <v>0</v>
      </c>
      <c r="K160" s="13">
        <f t="shared" si="25"/>
        <v>4092</v>
      </c>
      <c r="L160" s="14">
        <f t="shared" si="26"/>
        <v>4501.2</v>
      </c>
      <c r="M160" s="8" t="s">
        <v>995</v>
      </c>
      <c r="N160" s="2" t="s">
        <v>205</v>
      </c>
      <c r="O160" s="2" t="s">
        <v>996</v>
      </c>
      <c r="P160" s="2" t="s">
        <v>65</v>
      </c>
      <c r="Q160" s="2" t="s">
        <v>65</v>
      </c>
      <c r="R160" s="2" t="s">
        <v>64</v>
      </c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2" t="s">
        <v>52</v>
      </c>
      <c r="AW160" s="2" t="s">
        <v>1052</v>
      </c>
      <c r="AX160" s="2" t="s">
        <v>52</v>
      </c>
      <c r="AY160" s="2" t="s">
        <v>52</v>
      </c>
    </row>
    <row r="161" spans="1:51" ht="30" customHeight="1" x14ac:dyDescent="0.3">
      <c r="A161" s="8" t="s">
        <v>998</v>
      </c>
      <c r="B161" s="8" t="s">
        <v>999</v>
      </c>
      <c r="C161" s="8" t="s">
        <v>153</v>
      </c>
      <c r="D161" s="9">
        <v>2.6</v>
      </c>
      <c r="E161" s="13">
        <f>단가대비표!O45</f>
        <v>200</v>
      </c>
      <c r="F161" s="14">
        <f t="shared" si="22"/>
        <v>520</v>
      </c>
      <c r="G161" s="13">
        <f>단가대비표!P45</f>
        <v>0</v>
      </c>
      <c r="H161" s="14">
        <f t="shared" si="23"/>
        <v>0</v>
      </c>
      <c r="I161" s="13">
        <f>단가대비표!V45</f>
        <v>0</v>
      </c>
      <c r="J161" s="14">
        <f t="shared" si="24"/>
        <v>0</v>
      </c>
      <c r="K161" s="13">
        <f t="shared" si="25"/>
        <v>200</v>
      </c>
      <c r="L161" s="14">
        <f t="shared" si="26"/>
        <v>520</v>
      </c>
      <c r="M161" s="8" t="s">
        <v>1000</v>
      </c>
      <c r="N161" s="2" t="s">
        <v>205</v>
      </c>
      <c r="O161" s="2" t="s">
        <v>1001</v>
      </c>
      <c r="P161" s="2" t="s">
        <v>65</v>
      </c>
      <c r="Q161" s="2" t="s">
        <v>65</v>
      </c>
      <c r="R161" s="2" t="s">
        <v>64</v>
      </c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2" t="s">
        <v>52</v>
      </c>
      <c r="AW161" s="2" t="s">
        <v>1053</v>
      </c>
      <c r="AX161" s="2" t="s">
        <v>52</v>
      </c>
      <c r="AY161" s="2" t="s">
        <v>52</v>
      </c>
    </row>
    <row r="162" spans="1:51" ht="30" customHeight="1" x14ac:dyDescent="0.3">
      <c r="A162" s="8" t="s">
        <v>1003</v>
      </c>
      <c r="B162" s="8" t="s">
        <v>1004</v>
      </c>
      <c r="C162" s="8" t="s">
        <v>805</v>
      </c>
      <c r="D162" s="9">
        <v>0.6</v>
      </c>
      <c r="E162" s="13">
        <f>단가대비표!O119</f>
        <v>752</v>
      </c>
      <c r="F162" s="14">
        <f t="shared" si="22"/>
        <v>451.2</v>
      </c>
      <c r="G162" s="13">
        <f>단가대비표!P119</f>
        <v>0</v>
      </c>
      <c r="H162" s="14">
        <f t="shared" si="23"/>
        <v>0</v>
      </c>
      <c r="I162" s="13">
        <f>단가대비표!V119</f>
        <v>0</v>
      </c>
      <c r="J162" s="14">
        <f t="shared" si="24"/>
        <v>0</v>
      </c>
      <c r="K162" s="13">
        <f t="shared" si="25"/>
        <v>752</v>
      </c>
      <c r="L162" s="14">
        <f t="shared" si="26"/>
        <v>451.2</v>
      </c>
      <c r="M162" s="8" t="s">
        <v>1005</v>
      </c>
      <c r="N162" s="2" t="s">
        <v>205</v>
      </c>
      <c r="O162" s="2" t="s">
        <v>1006</v>
      </c>
      <c r="P162" s="2" t="s">
        <v>65</v>
      </c>
      <c r="Q162" s="2" t="s">
        <v>65</v>
      </c>
      <c r="R162" s="2" t="s">
        <v>64</v>
      </c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2" t="s">
        <v>52</v>
      </c>
      <c r="AW162" s="2" t="s">
        <v>1054</v>
      </c>
      <c r="AX162" s="2" t="s">
        <v>52</v>
      </c>
      <c r="AY162" s="2" t="s">
        <v>52</v>
      </c>
    </row>
    <row r="163" spans="1:51" ht="30" customHeight="1" x14ac:dyDescent="0.3">
      <c r="A163" s="8" t="s">
        <v>1008</v>
      </c>
      <c r="B163" s="8" t="s">
        <v>786</v>
      </c>
      <c r="C163" s="8" t="s">
        <v>787</v>
      </c>
      <c r="D163" s="9">
        <v>0.06</v>
      </c>
      <c r="E163" s="13">
        <f>단가대비표!O155</f>
        <v>0</v>
      </c>
      <c r="F163" s="14">
        <f t="shared" si="22"/>
        <v>0</v>
      </c>
      <c r="G163" s="13">
        <f>단가대비표!P155</f>
        <v>194315</v>
      </c>
      <c r="H163" s="14">
        <f t="shared" si="23"/>
        <v>11658.9</v>
      </c>
      <c r="I163" s="13">
        <f>단가대비표!V155</f>
        <v>0</v>
      </c>
      <c r="J163" s="14">
        <f t="shared" si="24"/>
        <v>0</v>
      </c>
      <c r="K163" s="13">
        <f t="shared" si="25"/>
        <v>194315</v>
      </c>
      <c r="L163" s="14">
        <f t="shared" si="26"/>
        <v>11658.9</v>
      </c>
      <c r="M163" s="8" t="s">
        <v>1009</v>
      </c>
      <c r="N163" s="2" t="s">
        <v>205</v>
      </c>
      <c r="O163" s="2" t="s">
        <v>1010</v>
      </c>
      <c r="P163" s="2" t="s">
        <v>65</v>
      </c>
      <c r="Q163" s="2" t="s">
        <v>65</v>
      </c>
      <c r="R163" s="2" t="s">
        <v>64</v>
      </c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2" t="s">
        <v>52</v>
      </c>
      <c r="AW163" s="2" t="s">
        <v>1055</v>
      </c>
      <c r="AX163" s="2" t="s">
        <v>52</v>
      </c>
      <c r="AY163" s="2" t="s">
        <v>52</v>
      </c>
    </row>
    <row r="164" spans="1:51" ht="30" customHeight="1" x14ac:dyDescent="0.3">
      <c r="A164" s="8" t="s">
        <v>1012</v>
      </c>
      <c r="B164" s="8" t="s">
        <v>786</v>
      </c>
      <c r="C164" s="8" t="s">
        <v>787</v>
      </c>
      <c r="D164" s="9">
        <v>0.06</v>
      </c>
      <c r="E164" s="13">
        <f>단가대비표!O169</f>
        <v>0</v>
      </c>
      <c r="F164" s="14">
        <f t="shared" si="22"/>
        <v>0</v>
      </c>
      <c r="G164" s="13">
        <f>단가대비표!P169</f>
        <v>206710</v>
      </c>
      <c r="H164" s="14">
        <f t="shared" si="23"/>
        <v>12402.6</v>
      </c>
      <c r="I164" s="13">
        <f>단가대비표!V169</f>
        <v>0</v>
      </c>
      <c r="J164" s="14">
        <f t="shared" si="24"/>
        <v>0</v>
      </c>
      <c r="K164" s="13">
        <f t="shared" si="25"/>
        <v>206710</v>
      </c>
      <c r="L164" s="14">
        <f t="shared" si="26"/>
        <v>12402.6</v>
      </c>
      <c r="M164" s="8" t="s">
        <v>1013</v>
      </c>
      <c r="N164" s="2" t="s">
        <v>205</v>
      </c>
      <c r="O164" s="2" t="s">
        <v>1014</v>
      </c>
      <c r="P164" s="2" t="s">
        <v>65</v>
      </c>
      <c r="Q164" s="2" t="s">
        <v>65</v>
      </c>
      <c r="R164" s="2" t="s">
        <v>64</v>
      </c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2" t="s">
        <v>52</v>
      </c>
      <c r="AW164" s="2" t="s">
        <v>1056</v>
      </c>
      <c r="AX164" s="2" t="s">
        <v>52</v>
      </c>
      <c r="AY164" s="2" t="s">
        <v>52</v>
      </c>
    </row>
    <row r="165" spans="1:51" ht="30" customHeight="1" x14ac:dyDescent="0.3">
      <c r="A165" s="8" t="s">
        <v>793</v>
      </c>
      <c r="B165" s="8" t="s">
        <v>786</v>
      </c>
      <c r="C165" s="8" t="s">
        <v>787</v>
      </c>
      <c r="D165" s="9">
        <v>0.03</v>
      </c>
      <c r="E165" s="13">
        <f>단가대비표!O162</f>
        <v>0</v>
      </c>
      <c r="F165" s="14">
        <f t="shared" si="22"/>
        <v>0</v>
      </c>
      <c r="G165" s="13">
        <f>단가대비표!P162</f>
        <v>217895</v>
      </c>
      <c r="H165" s="14">
        <f t="shared" si="23"/>
        <v>6536.8</v>
      </c>
      <c r="I165" s="13">
        <f>단가대비표!V162</f>
        <v>0</v>
      </c>
      <c r="J165" s="14">
        <f t="shared" si="24"/>
        <v>0</v>
      </c>
      <c r="K165" s="13">
        <f t="shared" si="25"/>
        <v>217895</v>
      </c>
      <c r="L165" s="14">
        <f t="shared" si="26"/>
        <v>6536.8</v>
      </c>
      <c r="M165" s="8" t="s">
        <v>794</v>
      </c>
      <c r="N165" s="2" t="s">
        <v>205</v>
      </c>
      <c r="O165" s="2" t="s">
        <v>795</v>
      </c>
      <c r="P165" s="2" t="s">
        <v>65</v>
      </c>
      <c r="Q165" s="2" t="s">
        <v>65</v>
      </c>
      <c r="R165" s="2" t="s">
        <v>64</v>
      </c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2" t="s">
        <v>52</v>
      </c>
      <c r="AW165" s="2" t="s">
        <v>1057</v>
      </c>
      <c r="AX165" s="2" t="s">
        <v>52</v>
      </c>
      <c r="AY165" s="2" t="s">
        <v>52</v>
      </c>
    </row>
    <row r="166" spans="1:51" ht="30" customHeight="1" x14ac:dyDescent="0.3">
      <c r="A166" s="8" t="s">
        <v>730</v>
      </c>
      <c r="B166" s="8" t="s">
        <v>52</v>
      </c>
      <c r="C166" s="8" t="s">
        <v>52</v>
      </c>
      <c r="D166" s="9"/>
      <c r="E166" s="13"/>
      <c r="F166" s="14">
        <f>TRUNC(SUMIF(N151:N165, N150, F151:F165),0)</f>
        <v>47158</v>
      </c>
      <c r="G166" s="13"/>
      <c r="H166" s="14">
        <f>TRUNC(SUMIF(N151:N165, N150, H151:H165),0)</f>
        <v>30598</v>
      </c>
      <c r="I166" s="13"/>
      <c r="J166" s="14">
        <f>TRUNC(SUMIF(N151:N165, N150, J151:J165),0)</f>
        <v>0</v>
      </c>
      <c r="K166" s="13"/>
      <c r="L166" s="14">
        <f>F166+H166+J166</f>
        <v>77756</v>
      </c>
      <c r="M166" s="8" t="s">
        <v>52</v>
      </c>
      <c r="N166" s="2" t="s">
        <v>72</v>
      </c>
      <c r="O166" s="2" t="s">
        <v>72</v>
      </c>
      <c r="P166" s="2" t="s">
        <v>52</v>
      </c>
      <c r="Q166" s="2" t="s">
        <v>52</v>
      </c>
      <c r="R166" s="2" t="s">
        <v>52</v>
      </c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2" t="s">
        <v>52</v>
      </c>
      <c r="AW166" s="2" t="s">
        <v>52</v>
      </c>
      <c r="AX166" s="2" t="s">
        <v>52</v>
      </c>
      <c r="AY166" s="2" t="s">
        <v>52</v>
      </c>
    </row>
    <row r="167" spans="1:51" ht="30" customHeight="1" x14ac:dyDescent="0.3">
      <c r="A167" s="9"/>
      <c r="B167" s="9"/>
      <c r="C167" s="9"/>
      <c r="D167" s="9"/>
      <c r="E167" s="13"/>
      <c r="F167" s="14"/>
      <c r="G167" s="13"/>
      <c r="H167" s="14"/>
      <c r="I167" s="13"/>
      <c r="J167" s="14"/>
      <c r="K167" s="13"/>
      <c r="L167" s="14"/>
      <c r="M167" s="9"/>
    </row>
    <row r="168" spans="1:51" ht="30" customHeight="1" x14ac:dyDescent="0.3">
      <c r="A168" s="41" t="s">
        <v>1058</v>
      </c>
      <c r="B168" s="41"/>
      <c r="C168" s="41"/>
      <c r="D168" s="41"/>
      <c r="E168" s="42"/>
      <c r="F168" s="43"/>
      <c r="G168" s="42"/>
      <c r="H168" s="43"/>
      <c r="I168" s="42"/>
      <c r="J168" s="43"/>
      <c r="K168" s="42"/>
      <c r="L168" s="43"/>
      <c r="M168" s="41"/>
      <c r="N168" s="1" t="s">
        <v>209</v>
      </c>
    </row>
    <row r="169" spans="1:51" ht="30" customHeight="1" x14ac:dyDescent="0.3">
      <c r="A169" s="8" t="s">
        <v>940</v>
      </c>
      <c r="B169" s="8" t="s">
        <v>941</v>
      </c>
      <c r="C169" s="8" t="s">
        <v>83</v>
      </c>
      <c r="D169" s="9">
        <v>4.2</v>
      </c>
      <c r="E169" s="13">
        <f>단가대비표!O50</f>
        <v>3337</v>
      </c>
      <c r="F169" s="14">
        <f t="shared" ref="F169:F179" si="27">TRUNC(E169*D169,1)</f>
        <v>14015.4</v>
      </c>
      <c r="G169" s="13">
        <f>단가대비표!P50</f>
        <v>0</v>
      </c>
      <c r="H169" s="14">
        <f t="shared" ref="H169:H179" si="28">TRUNC(G169*D169,1)</f>
        <v>0</v>
      </c>
      <c r="I169" s="13">
        <f>단가대비표!V50</f>
        <v>0</v>
      </c>
      <c r="J169" s="14">
        <f t="shared" ref="J169:J179" si="29">TRUNC(I169*D169,1)</f>
        <v>0</v>
      </c>
      <c r="K169" s="13">
        <f t="shared" ref="K169:K179" si="30">TRUNC(E169+G169+I169,1)</f>
        <v>3337</v>
      </c>
      <c r="L169" s="14">
        <f t="shared" ref="L169:L179" si="31">TRUNC(F169+H169+J169,1)</f>
        <v>14015.4</v>
      </c>
      <c r="M169" s="8" t="s">
        <v>942</v>
      </c>
      <c r="N169" s="2" t="s">
        <v>209</v>
      </c>
      <c r="O169" s="2" t="s">
        <v>943</v>
      </c>
      <c r="P169" s="2" t="s">
        <v>65</v>
      </c>
      <c r="Q169" s="2" t="s">
        <v>65</v>
      </c>
      <c r="R169" s="2" t="s">
        <v>64</v>
      </c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2" t="s">
        <v>52</v>
      </c>
      <c r="AW169" s="2" t="s">
        <v>1059</v>
      </c>
      <c r="AX169" s="2" t="s">
        <v>52</v>
      </c>
      <c r="AY169" s="2" t="s">
        <v>52</v>
      </c>
    </row>
    <row r="170" spans="1:51" ht="30" customHeight="1" x14ac:dyDescent="0.3">
      <c r="A170" s="8" t="s">
        <v>964</v>
      </c>
      <c r="B170" s="8" t="s">
        <v>965</v>
      </c>
      <c r="C170" s="8" t="s">
        <v>153</v>
      </c>
      <c r="D170" s="9">
        <v>4</v>
      </c>
      <c r="E170" s="13">
        <f>단가대비표!O68</f>
        <v>2580</v>
      </c>
      <c r="F170" s="14">
        <f t="shared" si="27"/>
        <v>10320</v>
      </c>
      <c r="G170" s="13">
        <f>단가대비표!P68</f>
        <v>0</v>
      </c>
      <c r="H170" s="14">
        <f t="shared" si="28"/>
        <v>0</v>
      </c>
      <c r="I170" s="13">
        <f>단가대비표!V68</f>
        <v>0</v>
      </c>
      <c r="J170" s="14">
        <f t="shared" si="29"/>
        <v>0</v>
      </c>
      <c r="K170" s="13">
        <f t="shared" si="30"/>
        <v>2580</v>
      </c>
      <c r="L170" s="14">
        <f t="shared" si="31"/>
        <v>10320</v>
      </c>
      <c r="M170" s="8" t="s">
        <v>966</v>
      </c>
      <c r="N170" s="2" t="s">
        <v>209</v>
      </c>
      <c r="O170" s="2" t="s">
        <v>967</v>
      </c>
      <c r="P170" s="2" t="s">
        <v>65</v>
      </c>
      <c r="Q170" s="2" t="s">
        <v>65</v>
      </c>
      <c r="R170" s="2" t="s">
        <v>64</v>
      </c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2" t="s">
        <v>52</v>
      </c>
      <c r="AW170" s="2" t="s">
        <v>1060</v>
      </c>
      <c r="AX170" s="2" t="s">
        <v>52</v>
      </c>
      <c r="AY170" s="2" t="s">
        <v>52</v>
      </c>
    </row>
    <row r="171" spans="1:51" ht="30" customHeight="1" x14ac:dyDescent="0.3">
      <c r="A171" s="8" t="s">
        <v>969</v>
      </c>
      <c r="B171" s="8" t="s">
        <v>970</v>
      </c>
      <c r="C171" s="8" t="s">
        <v>153</v>
      </c>
      <c r="D171" s="9">
        <v>2.2000000000000002</v>
      </c>
      <c r="E171" s="13">
        <f>단가대비표!O67</f>
        <v>2140</v>
      </c>
      <c r="F171" s="14">
        <f t="shared" si="27"/>
        <v>4708</v>
      </c>
      <c r="G171" s="13">
        <f>단가대비표!P67</f>
        <v>0</v>
      </c>
      <c r="H171" s="14">
        <f t="shared" si="28"/>
        <v>0</v>
      </c>
      <c r="I171" s="13">
        <f>단가대비표!V67</f>
        <v>0</v>
      </c>
      <c r="J171" s="14">
        <f t="shared" si="29"/>
        <v>0</v>
      </c>
      <c r="K171" s="13">
        <f t="shared" si="30"/>
        <v>2140</v>
      </c>
      <c r="L171" s="14">
        <f t="shared" si="31"/>
        <v>4708</v>
      </c>
      <c r="M171" s="8" t="s">
        <v>971</v>
      </c>
      <c r="N171" s="2" t="s">
        <v>209</v>
      </c>
      <c r="O171" s="2" t="s">
        <v>972</v>
      </c>
      <c r="P171" s="2" t="s">
        <v>65</v>
      </c>
      <c r="Q171" s="2" t="s">
        <v>65</v>
      </c>
      <c r="R171" s="2" t="s">
        <v>64</v>
      </c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2" t="s">
        <v>52</v>
      </c>
      <c r="AW171" s="2" t="s">
        <v>1061</v>
      </c>
      <c r="AX171" s="2" t="s">
        <v>52</v>
      </c>
      <c r="AY171" s="2" t="s">
        <v>52</v>
      </c>
    </row>
    <row r="172" spans="1:51" ht="30" customHeight="1" x14ac:dyDescent="0.3">
      <c r="A172" s="8" t="s">
        <v>974</v>
      </c>
      <c r="B172" s="8" t="s">
        <v>975</v>
      </c>
      <c r="C172" s="8" t="s">
        <v>153</v>
      </c>
      <c r="D172" s="9">
        <v>0.7</v>
      </c>
      <c r="E172" s="13">
        <f>단가대비표!O66</f>
        <v>1410</v>
      </c>
      <c r="F172" s="14">
        <f t="shared" si="27"/>
        <v>987</v>
      </c>
      <c r="G172" s="13">
        <f>단가대비표!P66</f>
        <v>0</v>
      </c>
      <c r="H172" s="14">
        <f t="shared" si="28"/>
        <v>0</v>
      </c>
      <c r="I172" s="13">
        <f>단가대비표!V66</f>
        <v>0</v>
      </c>
      <c r="J172" s="14">
        <f t="shared" si="29"/>
        <v>0</v>
      </c>
      <c r="K172" s="13">
        <f t="shared" si="30"/>
        <v>1410</v>
      </c>
      <c r="L172" s="14">
        <f t="shared" si="31"/>
        <v>987</v>
      </c>
      <c r="M172" s="8" t="s">
        <v>976</v>
      </c>
      <c r="N172" s="2" t="s">
        <v>209</v>
      </c>
      <c r="O172" s="2" t="s">
        <v>977</v>
      </c>
      <c r="P172" s="2" t="s">
        <v>65</v>
      </c>
      <c r="Q172" s="2" t="s">
        <v>65</v>
      </c>
      <c r="R172" s="2" t="s">
        <v>64</v>
      </c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2" t="s">
        <v>52</v>
      </c>
      <c r="AW172" s="2" t="s">
        <v>1062</v>
      </c>
      <c r="AX172" s="2" t="s">
        <v>52</v>
      </c>
      <c r="AY172" s="2" t="s">
        <v>52</v>
      </c>
    </row>
    <row r="173" spans="1:51" ht="30" customHeight="1" x14ac:dyDescent="0.3">
      <c r="A173" s="8" t="s">
        <v>979</v>
      </c>
      <c r="B173" s="8" t="s">
        <v>980</v>
      </c>
      <c r="C173" s="8" t="s">
        <v>381</v>
      </c>
      <c r="D173" s="9">
        <v>4</v>
      </c>
      <c r="E173" s="13">
        <f>단가대비표!O105</f>
        <v>7</v>
      </c>
      <c r="F173" s="14">
        <f t="shared" si="27"/>
        <v>28</v>
      </c>
      <c r="G173" s="13">
        <f>단가대비표!P105</f>
        <v>0</v>
      </c>
      <c r="H173" s="14">
        <f t="shared" si="28"/>
        <v>0</v>
      </c>
      <c r="I173" s="13">
        <f>단가대비표!V105</f>
        <v>0</v>
      </c>
      <c r="J173" s="14">
        <f t="shared" si="29"/>
        <v>0</v>
      </c>
      <c r="K173" s="13">
        <f t="shared" si="30"/>
        <v>7</v>
      </c>
      <c r="L173" s="14">
        <f t="shared" si="31"/>
        <v>28</v>
      </c>
      <c r="M173" s="8" t="s">
        <v>981</v>
      </c>
      <c r="N173" s="2" t="s">
        <v>209</v>
      </c>
      <c r="O173" s="2" t="s">
        <v>982</v>
      </c>
      <c r="P173" s="2" t="s">
        <v>65</v>
      </c>
      <c r="Q173" s="2" t="s">
        <v>65</v>
      </c>
      <c r="R173" s="2" t="s">
        <v>64</v>
      </c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2" t="s">
        <v>52</v>
      </c>
      <c r="AW173" s="2" t="s">
        <v>1063</v>
      </c>
      <c r="AX173" s="2" t="s">
        <v>52</v>
      </c>
      <c r="AY173" s="2" t="s">
        <v>52</v>
      </c>
    </row>
    <row r="174" spans="1:51" ht="30" customHeight="1" x14ac:dyDescent="0.3">
      <c r="A174" s="8" t="s">
        <v>984</v>
      </c>
      <c r="B174" s="8" t="s">
        <v>985</v>
      </c>
      <c r="C174" s="8" t="s">
        <v>381</v>
      </c>
      <c r="D174" s="9">
        <v>20</v>
      </c>
      <c r="E174" s="13">
        <f>단가대비표!O106</f>
        <v>9</v>
      </c>
      <c r="F174" s="14">
        <f t="shared" si="27"/>
        <v>180</v>
      </c>
      <c r="G174" s="13">
        <f>단가대비표!P106</f>
        <v>0</v>
      </c>
      <c r="H174" s="14">
        <f t="shared" si="28"/>
        <v>0</v>
      </c>
      <c r="I174" s="13">
        <f>단가대비표!V106</f>
        <v>0</v>
      </c>
      <c r="J174" s="14">
        <f t="shared" si="29"/>
        <v>0</v>
      </c>
      <c r="K174" s="13">
        <f t="shared" si="30"/>
        <v>9</v>
      </c>
      <c r="L174" s="14">
        <f t="shared" si="31"/>
        <v>180</v>
      </c>
      <c r="M174" s="8" t="s">
        <v>986</v>
      </c>
      <c r="N174" s="2" t="s">
        <v>209</v>
      </c>
      <c r="O174" s="2" t="s">
        <v>987</v>
      </c>
      <c r="P174" s="2" t="s">
        <v>65</v>
      </c>
      <c r="Q174" s="2" t="s">
        <v>65</v>
      </c>
      <c r="R174" s="2" t="s">
        <v>64</v>
      </c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2" t="s">
        <v>52</v>
      </c>
      <c r="AW174" s="2" t="s">
        <v>1064</v>
      </c>
      <c r="AX174" s="2" t="s">
        <v>52</v>
      </c>
      <c r="AY174" s="2" t="s">
        <v>52</v>
      </c>
    </row>
    <row r="175" spans="1:51" ht="30" customHeight="1" x14ac:dyDescent="0.3">
      <c r="A175" s="8" t="s">
        <v>984</v>
      </c>
      <c r="B175" s="8" t="s">
        <v>989</v>
      </c>
      <c r="C175" s="8" t="s">
        <v>381</v>
      </c>
      <c r="D175" s="9">
        <v>40</v>
      </c>
      <c r="E175" s="13">
        <f>단가대비표!O107</f>
        <v>13.7</v>
      </c>
      <c r="F175" s="14">
        <f t="shared" si="27"/>
        <v>548</v>
      </c>
      <c r="G175" s="13">
        <f>단가대비표!P107</f>
        <v>0</v>
      </c>
      <c r="H175" s="14">
        <f t="shared" si="28"/>
        <v>0</v>
      </c>
      <c r="I175" s="13">
        <f>단가대비표!V107</f>
        <v>0</v>
      </c>
      <c r="J175" s="14">
        <f t="shared" si="29"/>
        <v>0</v>
      </c>
      <c r="K175" s="13">
        <f t="shared" si="30"/>
        <v>13.7</v>
      </c>
      <c r="L175" s="14">
        <f t="shared" si="31"/>
        <v>548</v>
      </c>
      <c r="M175" s="8" t="s">
        <v>990</v>
      </c>
      <c r="N175" s="2" t="s">
        <v>209</v>
      </c>
      <c r="O175" s="2" t="s">
        <v>991</v>
      </c>
      <c r="P175" s="2" t="s">
        <v>65</v>
      </c>
      <c r="Q175" s="2" t="s">
        <v>65</v>
      </c>
      <c r="R175" s="2" t="s">
        <v>64</v>
      </c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2" t="s">
        <v>52</v>
      </c>
      <c r="AW175" s="2" t="s">
        <v>1065</v>
      </c>
      <c r="AX175" s="2" t="s">
        <v>52</v>
      </c>
      <c r="AY175" s="2" t="s">
        <v>52</v>
      </c>
    </row>
    <row r="176" spans="1:51" ht="30" customHeight="1" x14ac:dyDescent="0.3">
      <c r="A176" s="8" t="s">
        <v>998</v>
      </c>
      <c r="B176" s="8" t="s">
        <v>999</v>
      </c>
      <c r="C176" s="8" t="s">
        <v>153</v>
      </c>
      <c r="D176" s="9">
        <v>2.6</v>
      </c>
      <c r="E176" s="13">
        <f>단가대비표!O45</f>
        <v>200</v>
      </c>
      <c r="F176" s="14">
        <f t="shared" si="27"/>
        <v>520</v>
      </c>
      <c r="G176" s="13">
        <f>단가대비표!P45</f>
        <v>0</v>
      </c>
      <c r="H176" s="14">
        <f t="shared" si="28"/>
        <v>0</v>
      </c>
      <c r="I176" s="13">
        <f>단가대비표!V45</f>
        <v>0</v>
      </c>
      <c r="J176" s="14">
        <f t="shared" si="29"/>
        <v>0</v>
      </c>
      <c r="K176" s="13">
        <f t="shared" si="30"/>
        <v>200</v>
      </c>
      <c r="L176" s="14">
        <f t="shared" si="31"/>
        <v>520</v>
      </c>
      <c r="M176" s="8" t="s">
        <v>1000</v>
      </c>
      <c r="N176" s="2" t="s">
        <v>209</v>
      </c>
      <c r="O176" s="2" t="s">
        <v>1001</v>
      </c>
      <c r="P176" s="2" t="s">
        <v>65</v>
      </c>
      <c r="Q176" s="2" t="s">
        <v>65</v>
      </c>
      <c r="R176" s="2" t="s">
        <v>64</v>
      </c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2" t="s">
        <v>52</v>
      </c>
      <c r="AW176" s="2" t="s">
        <v>1066</v>
      </c>
      <c r="AX176" s="2" t="s">
        <v>52</v>
      </c>
      <c r="AY176" s="2" t="s">
        <v>52</v>
      </c>
    </row>
    <row r="177" spans="1:51" ht="30" customHeight="1" x14ac:dyDescent="0.3">
      <c r="A177" s="8" t="s">
        <v>1003</v>
      </c>
      <c r="B177" s="8" t="s">
        <v>1004</v>
      </c>
      <c r="C177" s="8" t="s">
        <v>805</v>
      </c>
      <c r="D177" s="9">
        <v>0.6</v>
      </c>
      <c r="E177" s="13">
        <f>단가대비표!O119</f>
        <v>752</v>
      </c>
      <c r="F177" s="14">
        <f t="shared" si="27"/>
        <v>451.2</v>
      </c>
      <c r="G177" s="13">
        <f>단가대비표!P119</f>
        <v>0</v>
      </c>
      <c r="H177" s="14">
        <f t="shared" si="28"/>
        <v>0</v>
      </c>
      <c r="I177" s="13">
        <f>단가대비표!V119</f>
        <v>0</v>
      </c>
      <c r="J177" s="14">
        <f t="shared" si="29"/>
        <v>0</v>
      </c>
      <c r="K177" s="13">
        <f t="shared" si="30"/>
        <v>752</v>
      </c>
      <c r="L177" s="14">
        <f t="shared" si="31"/>
        <v>451.2</v>
      </c>
      <c r="M177" s="8" t="s">
        <v>1005</v>
      </c>
      <c r="N177" s="2" t="s">
        <v>209</v>
      </c>
      <c r="O177" s="2" t="s">
        <v>1006</v>
      </c>
      <c r="P177" s="2" t="s">
        <v>65</v>
      </c>
      <c r="Q177" s="2" t="s">
        <v>65</v>
      </c>
      <c r="R177" s="2" t="s">
        <v>64</v>
      </c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2" t="s">
        <v>52</v>
      </c>
      <c r="AW177" s="2" t="s">
        <v>1067</v>
      </c>
      <c r="AX177" s="2" t="s">
        <v>52</v>
      </c>
      <c r="AY177" s="2" t="s">
        <v>52</v>
      </c>
    </row>
    <row r="178" spans="1:51" ht="30" customHeight="1" x14ac:dyDescent="0.3">
      <c r="A178" s="8" t="s">
        <v>1008</v>
      </c>
      <c r="B178" s="8" t="s">
        <v>786</v>
      </c>
      <c r="C178" s="8" t="s">
        <v>787</v>
      </c>
      <c r="D178" s="9">
        <v>0.06</v>
      </c>
      <c r="E178" s="13">
        <f>단가대비표!O155</f>
        <v>0</v>
      </c>
      <c r="F178" s="14">
        <f t="shared" si="27"/>
        <v>0</v>
      </c>
      <c r="G178" s="13">
        <f>단가대비표!P155</f>
        <v>194315</v>
      </c>
      <c r="H178" s="14">
        <f t="shared" si="28"/>
        <v>11658.9</v>
      </c>
      <c r="I178" s="13">
        <f>단가대비표!V155</f>
        <v>0</v>
      </c>
      <c r="J178" s="14">
        <f t="shared" si="29"/>
        <v>0</v>
      </c>
      <c r="K178" s="13">
        <f t="shared" si="30"/>
        <v>194315</v>
      </c>
      <c r="L178" s="14">
        <f t="shared" si="31"/>
        <v>11658.9</v>
      </c>
      <c r="M178" s="8" t="s">
        <v>1009</v>
      </c>
      <c r="N178" s="2" t="s">
        <v>209</v>
      </c>
      <c r="O178" s="2" t="s">
        <v>1010</v>
      </c>
      <c r="P178" s="2" t="s">
        <v>65</v>
      </c>
      <c r="Q178" s="2" t="s">
        <v>65</v>
      </c>
      <c r="R178" s="2" t="s">
        <v>64</v>
      </c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2" t="s">
        <v>52</v>
      </c>
      <c r="AW178" s="2" t="s">
        <v>1068</v>
      </c>
      <c r="AX178" s="2" t="s">
        <v>52</v>
      </c>
      <c r="AY178" s="2" t="s">
        <v>52</v>
      </c>
    </row>
    <row r="179" spans="1:51" ht="30" customHeight="1" x14ac:dyDescent="0.3">
      <c r="A179" s="8" t="s">
        <v>1012</v>
      </c>
      <c r="B179" s="8" t="s">
        <v>786</v>
      </c>
      <c r="C179" s="8" t="s">
        <v>787</v>
      </c>
      <c r="D179" s="9">
        <v>0.06</v>
      </c>
      <c r="E179" s="13">
        <f>단가대비표!O169</f>
        <v>0</v>
      </c>
      <c r="F179" s="14">
        <f t="shared" si="27"/>
        <v>0</v>
      </c>
      <c r="G179" s="13">
        <f>단가대비표!P169</f>
        <v>206710</v>
      </c>
      <c r="H179" s="14">
        <f t="shared" si="28"/>
        <v>12402.6</v>
      </c>
      <c r="I179" s="13">
        <f>단가대비표!V169</f>
        <v>0</v>
      </c>
      <c r="J179" s="14">
        <f t="shared" si="29"/>
        <v>0</v>
      </c>
      <c r="K179" s="13">
        <f t="shared" si="30"/>
        <v>206710</v>
      </c>
      <c r="L179" s="14">
        <f t="shared" si="31"/>
        <v>12402.6</v>
      </c>
      <c r="M179" s="8" t="s">
        <v>1013</v>
      </c>
      <c r="N179" s="2" t="s">
        <v>209</v>
      </c>
      <c r="O179" s="2" t="s">
        <v>1014</v>
      </c>
      <c r="P179" s="2" t="s">
        <v>65</v>
      </c>
      <c r="Q179" s="2" t="s">
        <v>65</v>
      </c>
      <c r="R179" s="2" t="s">
        <v>64</v>
      </c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2" t="s">
        <v>52</v>
      </c>
      <c r="AW179" s="2" t="s">
        <v>1069</v>
      </c>
      <c r="AX179" s="2" t="s">
        <v>52</v>
      </c>
      <c r="AY179" s="2" t="s">
        <v>52</v>
      </c>
    </row>
    <row r="180" spans="1:51" ht="30" customHeight="1" x14ac:dyDescent="0.3">
      <c r="A180" s="8" t="s">
        <v>730</v>
      </c>
      <c r="B180" s="8" t="s">
        <v>52</v>
      </c>
      <c r="C180" s="8" t="s">
        <v>52</v>
      </c>
      <c r="D180" s="9"/>
      <c r="E180" s="13"/>
      <c r="F180" s="14">
        <f>TRUNC(SUMIF(N169:N179, N168, F169:F179),0)</f>
        <v>31757</v>
      </c>
      <c r="G180" s="13"/>
      <c r="H180" s="14">
        <f>TRUNC(SUMIF(N169:N179, N168, H169:H179),0)</f>
        <v>24061</v>
      </c>
      <c r="I180" s="13"/>
      <c r="J180" s="14">
        <f>TRUNC(SUMIF(N169:N179, N168, J169:J179),0)</f>
        <v>0</v>
      </c>
      <c r="K180" s="13"/>
      <c r="L180" s="14">
        <f>F180+H180+J180</f>
        <v>55818</v>
      </c>
      <c r="M180" s="8" t="s">
        <v>52</v>
      </c>
      <c r="N180" s="2" t="s">
        <v>72</v>
      </c>
      <c r="O180" s="2" t="s">
        <v>72</v>
      </c>
      <c r="P180" s="2" t="s">
        <v>52</v>
      </c>
      <c r="Q180" s="2" t="s">
        <v>52</v>
      </c>
      <c r="R180" s="2" t="s">
        <v>52</v>
      </c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2" t="s">
        <v>52</v>
      </c>
      <c r="AW180" s="2" t="s">
        <v>52</v>
      </c>
      <c r="AX180" s="2" t="s">
        <v>52</v>
      </c>
      <c r="AY180" s="2" t="s">
        <v>52</v>
      </c>
    </row>
    <row r="181" spans="1:51" ht="30" customHeight="1" x14ac:dyDescent="0.3">
      <c r="A181" s="9"/>
      <c r="B181" s="9"/>
      <c r="C181" s="9"/>
      <c r="D181" s="9"/>
      <c r="E181" s="13"/>
      <c r="F181" s="14"/>
      <c r="G181" s="13"/>
      <c r="H181" s="14"/>
      <c r="I181" s="13"/>
      <c r="J181" s="14"/>
      <c r="K181" s="13"/>
      <c r="L181" s="14"/>
      <c r="M181" s="9"/>
    </row>
    <row r="182" spans="1:51" ht="30" customHeight="1" x14ac:dyDescent="0.3">
      <c r="A182" s="41" t="s">
        <v>1070</v>
      </c>
      <c r="B182" s="41"/>
      <c r="C182" s="41"/>
      <c r="D182" s="41"/>
      <c r="E182" s="42"/>
      <c r="F182" s="43"/>
      <c r="G182" s="42"/>
      <c r="H182" s="43"/>
      <c r="I182" s="42"/>
      <c r="J182" s="43"/>
      <c r="K182" s="42"/>
      <c r="L182" s="43"/>
      <c r="M182" s="41"/>
      <c r="N182" s="1" t="s">
        <v>213</v>
      </c>
    </row>
    <row r="183" spans="1:51" ht="30" customHeight="1" x14ac:dyDescent="0.3">
      <c r="A183" s="8" t="s">
        <v>940</v>
      </c>
      <c r="B183" s="8" t="s">
        <v>941</v>
      </c>
      <c r="C183" s="8" t="s">
        <v>83</v>
      </c>
      <c r="D183" s="9">
        <v>2.1</v>
      </c>
      <c r="E183" s="13">
        <f>단가대비표!O50</f>
        <v>3337</v>
      </c>
      <c r="F183" s="14">
        <f t="shared" ref="F183:F193" si="32">TRUNC(E183*D183,1)</f>
        <v>7007.7</v>
      </c>
      <c r="G183" s="13">
        <f>단가대비표!P50</f>
        <v>0</v>
      </c>
      <c r="H183" s="14">
        <f t="shared" ref="H183:H193" si="33">TRUNC(G183*D183,1)</f>
        <v>0</v>
      </c>
      <c r="I183" s="13">
        <f>단가대비표!V50</f>
        <v>0</v>
      </c>
      <c r="J183" s="14">
        <f t="shared" ref="J183:J193" si="34">TRUNC(I183*D183,1)</f>
        <v>0</v>
      </c>
      <c r="K183" s="13">
        <f t="shared" ref="K183:K193" si="35">TRUNC(E183+G183+I183,1)</f>
        <v>3337</v>
      </c>
      <c r="L183" s="14">
        <f t="shared" ref="L183:L193" si="36">TRUNC(F183+H183+J183,1)</f>
        <v>7007.7</v>
      </c>
      <c r="M183" s="8" t="s">
        <v>942</v>
      </c>
      <c r="N183" s="2" t="s">
        <v>213</v>
      </c>
      <c r="O183" s="2" t="s">
        <v>943</v>
      </c>
      <c r="P183" s="2" t="s">
        <v>65</v>
      </c>
      <c r="Q183" s="2" t="s">
        <v>65</v>
      </c>
      <c r="R183" s="2" t="s">
        <v>64</v>
      </c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2" t="s">
        <v>52</v>
      </c>
      <c r="AW183" s="2" t="s">
        <v>1071</v>
      </c>
      <c r="AX183" s="2" t="s">
        <v>52</v>
      </c>
      <c r="AY183" s="2" t="s">
        <v>52</v>
      </c>
    </row>
    <row r="184" spans="1:51" ht="30" customHeight="1" x14ac:dyDescent="0.3">
      <c r="A184" s="8" t="s">
        <v>964</v>
      </c>
      <c r="B184" s="8" t="s">
        <v>965</v>
      </c>
      <c r="C184" s="8" t="s">
        <v>153</v>
      </c>
      <c r="D184" s="9">
        <v>4</v>
      </c>
      <c r="E184" s="13">
        <f>단가대비표!O68</f>
        <v>2580</v>
      </c>
      <c r="F184" s="14">
        <f t="shared" si="32"/>
        <v>10320</v>
      </c>
      <c r="G184" s="13">
        <f>단가대비표!P68</f>
        <v>0</v>
      </c>
      <c r="H184" s="14">
        <f t="shared" si="33"/>
        <v>0</v>
      </c>
      <c r="I184" s="13">
        <f>단가대비표!V68</f>
        <v>0</v>
      </c>
      <c r="J184" s="14">
        <f t="shared" si="34"/>
        <v>0</v>
      </c>
      <c r="K184" s="13">
        <f t="shared" si="35"/>
        <v>2580</v>
      </c>
      <c r="L184" s="14">
        <f t="shared" si="36"/>
        <v>10320</v>
      </c>
      <c r="M184" s="8" t="s">
        <v>966</v>
      </c>
      <c r="N184" s="2" t="s">
        <v>213</v>
      </c>
      <c r="O184" s="2" t="s">
        <v>967</v>
      </c>
      <c r="P184" s="2" t="s">
        <v>65</v>
      </c>
      <c r="Q184" s="2" t="s">
        <v>65</v>
      </c>
      <c r="R184" s="2" t="s">
        <v>64</v>
      </c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2" t="s">
        <v>52</v>
      </c>
      <c r="AW184" s="2" t="s">
        <v>1072</v>
      </c>
      <c r="AX184" s="2" t="s">
        <v>52</v>
      </c>
      <c r="AY184" s="2" t="s">
        <v>52</v>
      </c>
    </row>
    <row r="185" spans="1:51" ht="30" customHeight="1" x14ac:dyDescent="0.3">
      <c r="A185" s="8" t="s">
        <v>969</v>
      </c>
      <c r="B185" s="8" t="s">
        <v>970</v>
      </c>
      <c r="C185" s="8" t="s">
        <v>153</v>
      </c>
      <c r="D185" s="9">
        <v>2.2000000000000002</v>
      </c>
      <c r="E185" s="13">
        <f>단가대비표!O67</f>
        <v>2140</v>
      </c>
      <c r="F185" s="14">
        <f t="shared" si="32"/>
        <v>4708</v>
      </c>
      <c r="G185" s="13">
        <f>단가대비표!P67</f>
        <v>0</v>
      </c>
      <c r="H185" s="14">
        <f t="shared" si="33"/>
        <v>0</v>
      </c>
      <c r="I185" s="13">
        <f>단가대비표!V67</f>
        <v>0</v>
      </c>
      <c r="J185" s="14">
        <f t="shared" si="34"/>
        <v>0</v>
      </c>
      <c r="K185" s="13">
        <f t="shared" si="35"/>
        <v>2140</v>
      </c>
      <c r="L185" s="14">
        <f t="shared" si="36"/>
        <v>4708</v>
      </c>
      <c r="M185" s="8" t="s">
        <v>971</v>
      </c>
      <c r="N185" s="2" t="s">
        <v>213</v>
      </c>
      <c r="O185" s="2" t="s">
        <v>972</v>
      </c>
      <c r="P185" s="2" t="s">
        <v>65</v>
      </c>
      <c r="Q185" s="2" t="s">
        <v>65</v>
      </c>
      <c r="R185" s="2" t="s">
        <v>64</v>
      </c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2" t="s">
        <v>52</v>
      </c>
      <c r="AW185" s="2" t="s">
        <v>1073</v>
      </c>
      <c r="AX185" s="2" t="s">
        <v>52</v>
      </c>
      <c r="AY185" s="2" t="s">
        <v>52</v>
      </c>
    </row>
    <row r="186" spans="1:51" ht="30" customHeight="1" x14ac:dyDescent="0.3">
      <c r="A186" s="8" t="s">
        <v>974</v>
      </c>
      <c r="B186" s="8" t="s">
        <v>975</v>
      </c>
      <c r="C186" s="8" t="s">
        <v>153</v>
      </c>
      <c r="D186" s="9">
        <v>0.7</v>
      </c>
      <c r="E186" s="13">
        <f>단가대비표!O66</f>
        <v>1410</v>
      </c>
      <c r="F186" s="14">
        <f t="shared" si="32"/>
        <v>987</v>
      </c>
      <c r="G186" s="13">
        <f>단가대비표!P66</f>
        <v>0</v>
      </c>
      <c r="H186" s="14">
        <f t="shared" si="33"/>
        <v>0</v>
      </c>
      <c r="I186" s="13">
        <f>단가대비표!V66</f>
        <v>0</v>
      </c>
      <c r="J186" s="14">
        <f t="shared" si="34"/>
        <v>0</v>
      </c>
      <c r="K186" s="13">
        <f t="shared" si="35"/>
        <v>1410</v>
      </c>
      <c r="L186" s="14">
        <f t="shared" si="36"/>
        <v>987</v>
      </c>
      <c r="M186" s="8" t="s">
        <v>976</v>
      </c>
      <c r="N186" s="2" t="s">
        <v>213</v>
      </c>
      <c r="O186" s="2" t="s">
        <v>977</v>
      </c>
      <c r="P186" s="2" t="s">
        <v>65</v>
      </c>
      <c r="Q186" s="2" t="s">
        <v>65</v>
      </c>
      <c r="R186" s="2" t="s">
        <v>64</v>
      </c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2" t="s">
        <v>52</v>
      </c>
      <c r="AW186" s="2" t="s">
        <v>1074</v>
      </c>
      <c r="AX186" s="2" t="s">
        <v>52</v>
      </c>
      <c r="AY186" s="2" t="s">
        <v>52</v>
      </c>
    </row>
    <row r="187" spans="1:51" ht="30" customHeight="1" x14ac:dyDescent="0.3">
      <c r="A187" s="8" t="s">
        <v>979</v>
      </c>
      <c r="B187" s="8" t="s">
        <v>980</v>
      </c>
      <c r="C187" s="8" t="s">
        <v>381</v>
      </c>
      <c r="D187" s="9">
        <v>4</v>
      </c>
      <c r="E187" s="13">
        <f>단가대비표!O105</f>
        <v>7</v>
      </c>
      <c r="F187" s="14">
        <f t="shared" si="32"/>
        <v>28</v>
      </c>
      <c r="G187" s="13">
        <f>단가대비표!P105</f>
        <v>0</v>
      </c>
      <c r="H187" s="14">
        <f t="shared" si="33"/>
        <v>0</v>
      </c>
      <c r="I187" s="13">
        <f>단가대비표!V105</f>
        <v>0</v>
      </c>
      <c r="J187" s="14">
        <f t="shared" si="34"/>
        <v>0</v>
      </c>
      <c r="K187" s="13">
        <f t="shared" si="35"/>
        <v>7</v>
      </c>
      <c r="L187" s="14">
        <f t="shared" si="36"/>
        <v>28</v>
      </c>
      <c r="M187" s="8" t="s">
        <v>981</v>
      </c>
      <c r="N187" s="2" t="s">
        <v>213</v>
      </c>
      <c r="O187" s="2" t="s">
        <v>982</v>
      </c>
      <c r="P187" s="2" t="s">
        <v>65</v>
      </c>
      <c r="Q187" s="2" t="s">
        <v>65</v>
      </c>
      <c r="R187" s="2" t="s">
        <v>64</v>
      </c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2" t="s">
        <v>52</v>
      </c>
      <c r="AW187" s="2" t="s">
        <v>1075</v>
      </c>
      <c r="AX187" s="2" t="s">
        <v>52</v>
      </c>
      <c r="AY187" s="2" t="s">
        <v>52</v>
      </c>
    </row>
    <row r="188" spans="1:51" ht="30" customHeight="1" x14ac:dyDescent="0.3">
      <c r="A188" s="8" t="s">
        <v>984</v>
      </c>
      <c r="B188" s="8" t="s">
        <v>985</v>
      </c>
      <c r="C188" s="8" t="s">
        <v>381</v>
      </c>
      <c r="D188" s="9">
        <v>20</v>
      </c>
      <c r="E188" s="13">
        <f>단가대비표!O106</f>
        <v>9</v>
      </c>
      <c r="F188" s="14">
        <f t="shared" si="32"/>
        <v>180</v>
      </c>
      <c r="G188" s="13">
        <f>단가대비표!P106</f>
        <v>0</v>
      </c>
      <c r="H188" s="14">
        <f t="shared" si="33"/>
        <v>0</v>
      </c>
      <c r="I188" s="13">
        <f>단가대비표!V106</f>
        <v>0</v>
      </c>
      <c r="J188" s="14">
        <f t="shared" si="34"/>
        <v>0</v>
      </c>
      <c r="K188" s="13">
        <f t="shared" si="35"/>
        <v>9</v>
      </c>
      <c r="L188" s="14">
        <f t="shared" si="36"/>
        <v>180</v>
      </c>
      <c r="M188" s="8" t="s">
        <v>986</v>
      </c>
      <c r="N188" s="2" t="s">
        <v>213</v>
      </c>
      <c r="O188" s="2" t="s">
        <v>987</v>
      </c>
      <c r="P188" s="2" t="s">
        <v>65</v>
      </c>
      <c r="Q188" s="2" t="s">
        <v>65</v>
      </c>
      <c r="R188" s="2" t="s">
        <v>64</v>
      </c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2" t="s">
        <v>52</v>
      </c>
      <c r="AW188" s="2" t="s">
        <v>1076</v>
      </c>
      <c r="AX188" s="2" t="s">
        <v>52</v>
      </c>
      <c r="AY188" s="2" t="s">
        <v>52</v>
      </c>
    </row>
    <row r="189" spans="1:51" ht="30" customHeight="1" x14ac:dyDescent="0.3">
      <c r="A189" s="8" t="s">
        <v>984</v>
      </c>
      <c r="B189" s="8" t="s">
        <v>989</v>
      </c>
      <c r="C189" s="8" t="s">
        <v>381</v>
      </c>
      <c r="D189" s="9">
        <v>40</v>
      </c>
      <c r="E189" s="13">
        <f>단가대비표!O107</f>
        <v>13.7</v>
      </c>
      <c r="F189" s="14">
        <f t="shared" si="32"/>
        <v>548</v>
      </c>
      <c r="G189" s="13">
        <f>단가대비표!P107</f>
        <v>0</v>
      </c>
      <c r="H189" s="14">
        <f t="shared" si="33"/>
        <v>0</v>
      </c>
      <c r="I189" s="13">
        <f>단가대비표!V107</f>
        <v>0</v>
      </c>
      <c r="J189" s="14">
        <f t="shared" si="34"/>
        <v>0</v>
      </c>
      <c r="K189" s="13">
        <f t="shared" si="35"/>
        <v>13.7</v>
      </c>
      <c r="L189" s="14">
        <f t="shared" si="36"/>
        <v>548</v>
      </c>
      <c r="M189" s="8" t="s">
        <v>990</v>
      </c>
      <c r="N189" s="2" t="s">
        <v>213</v>
      </c>
      <c r="O189" s="2" t="s">
        <v>991</v>
      </c>
      <c r="P189" s="2" t="s">
        <v>65</v>
      </c>
      <c r="Q189" s="2" t="s">
        <v>65</v>
      </c>
      <c r="R189" s="2" t="s">
        <v>64</v>
      </c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2" t="s">
        <v>52</v>
      </c>
      <c r="AW189" s="2" t="s">
        <v>1077</v>
      </c>
      <c r="AX189" s="2" t="s">
        <v>52</v>
      </c>
      <c r="AY189" s="2" t="s">
        <v>52</v>
      </c>
    </row>
    <row r="190" spans="1:51" ht="30" customHeight="1" x14ac:dyDescent="0.3">
      <c r="A190" s="8" t="s">
        <v>998</v>
      </c>
      <c r="B190" s="8" t="s">
        <v>999</v>
      </c>
      <c r="C190" s="8" t="s">
        <v>153</v>
      </c>
      <c r="D190" s="9">
        <v>1.3</v>
      </c>
      <c r="E190" s="13">
        <f>단가대비표!O45</f>
        <v>200</v>
      </c>
      <c r="F190" s="14">
        <f t="shared" si="32"/>
        <v>260</v>
      </c>
      <c r="G190" s="13">
        <f>단가대비표!P45</f>
        <v>0</v>
      </c>
      <c r="H190" s="14">
        <f t="shared" si="33"/>
        <v>0</v>
      </c>
      <c r="I190" s="13">
        <f>단가대비표!V45</f>
        <v>0</v>
      </c>
      <c r="J190" s="14">
        <f t="shared" si="34"/>
        <v>0</v>
      </c>
      <c r="K190" s="13">
        <f t="shared" si="35"/>
        <v>200</v>
      </c>
      <c r="L190" s="14">
        <f t="shared" si="36"/>
        <v>260</v>
      </c>
      <c r="M190" s="8" t="s">
        <v>1000</v>
      </c>
      <c r="N190" s="2" t="s">
        <v>213</v>
      </c>
      <c r="O190" s="2" t="s">
        <v>1001</v>
      </c>
      <c r="P190" s="2" t="s">
        <v>65</v>
      </c>
      <c r="Q190" s="2" t="s">
        <v>65</v>
      </c>
      <c r="R190" s="2" t="s">
        <v>64</v>
      </c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2" t="s">
        <v>52</v>
      </c>
      <c r="AW190" s="2" t="s">
        <v>1078</v>
      </c>
      <c r="AX190" s="2" t="s">
        <v>52</v>
      </c>
      <c r="AY190" s="2" t="s">
        <v>52</v>
      </c>
    </row>
    <row r="191" spans="1:51" ht="30" customHeight="1" x14ac:dyDescent="0.3">
      <c r="A191" s="8" t="s">
        <v>1003</v>
      </c>
      <c r="B191" s="8" t="s">
        <v>1004</v>
      </c>
      <c r="C191" s="8" t="s">
        <v>805</v>
      </c>
      <c r="D191" s="9">
        <v>0.3</v>
      </c>
      <c r="E191" s="13">
        <f>단가대비표!O119</f>
        <v>752</v>
      </c>
      <c r="F191" s="14">
        <f t="shared" si="32"/>
        <v>225.6</v>
      </c>
      <c r="G191" s="13">
        <f>단가대비표!P119</f>
        <v>0</v>
      </c>
      <c r="H191" s="14">
        <f t="shared" si="33"/>
        <v>0</v>
      </c>
      <c r="I191" s="13">
        <f>단가대비표!V119</f>
        <v>0</v>
      </c>
      <c r="J191" s="14">
        <f t="shared" si="34"/>
        <v>0</v>
      </c>
      <c r="K191" s="13">
        <f t="shared" si="35"/>
        <v>752</v>
      </c>
      <c r="L191" s="14">
        <f t="shared" si="36"/>
        <v>225.6</v>
      </c>
      <c r="M191" s="8" t="s">
        <v>1005</v>
      </c>
      <c r="N191" s="2" t="s">
        <v>213</v>
      </c>
      <c r="O191" s="2" t="s">
        <v>1006</v>
      </c>
      <c r="P191" s="2" t="s">
        <v>65</v>
      </c>
      <c r="Q191" s="2" t="s">
        <v>65</v>
      </c>
      <c r="R191" s="2" t="s">
        <v>64</v>
      </c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2" t="s">
        <v>52</v>
      </c>
      <c r="AW191" s="2" t="s">
        <v>1079</v>
      </c>
      <c r="AX191" s="2" t="s">
        <v>52</v>
      </c>
      <c r="AY191" s="2" t="s">
        <v>52</v>
      </c>
    </row>
    <row r="192" spans="1:51" ht="30" customHeight="1" x14ac:dyDescent="0.3">
      <c r="A192" s="8" t="s">
        <v>1008</v>
      </c>
      <c r="B192" s="8" t="s">
        <v>786</v>
      </c>
      <c r="C192" s="8" t="s">
        <v>787</v>
      </c>
      <c r="D192" s="9">
        <v>0.06</v>
      </c>
      <c r="E192" s="13">
        <f>단가대비표!O155</f>
        <v>0</v>
      </c>
      <c r="F192" s="14">
        <f t="shared" si="32"/>
        <v>0</v>
      </c>
      <c r="G192" s="13">
        <f>단가대비표!P155</f>
        <v>194315</v>
      </c>
      <c r="H192" s="14">
        <f t="shared" si="33"/>
        <v>11658.9</v>
      </c>
      <c r="I192" s="13">
        <f>단가대비표!V155</f>
        <v>0</v>
      </c>
      <c r="J192" s="14">
        <f t="shared" si="34"/>
        <v>0</v>
      </c>
      <c r="K192" s="13">
        <f t="shared" si="35"/>
        <v>194315</v>
      </c>
      <c r="L192" s="14">
        <f t="shared" si="36"/>
        <v>11658.9</v>
      </c>
      <c r="M192" s="8" t="s">
        <v>1009</v>
      </c>
      <c r="N192" s="2" t="s">
        <v>213</v>
      </c>
      <c r="O192" s="2" t="s">
        <v>1010</v>
      </c>
      <c r="P192" s="2" t="s">
        <v>65</v>
      </c>
      <c r="Q192" s="2" t="s">
        <v>65</v>
      </c>
      <c r="R192" s="2" t="s">
        <v>64</v>
      </c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2" t="s">
        <v>52</v>
      </c>
      <c r="AW192" s="2" t="s">
        <v>1080</v>
      </c>
      <c r="AX192" s="2" t="s">
        <v>52</v>
      </c>
      <c r="AY192" s="2" t="s">
        <v>52</v>
      </c>
    </row>
    <row r="193" spans="1:51" ht="30" customHeight="1" x14ac:dyDescent="0.3">
      <c r="A193" s="8" t="s">
        <v>1012</v>
      </c>
      <c r="B193" s="8" t="s">
        <v>786</v>
      </c>
      <c r="C193" s="8" t="s">
        <v>787</v>
      </c>
      <c r="D193" s="9">
        <v>0.03</v>
      </c>
      <c r="E193" s="13">
        <f>단가대비표!O169</f>
        <v>0</v>
      </c>
      <c r="F193" s="14">
        <f t="shared" si="32"/>
        <v>0</v>
      </c>
      <c r="G193" s="13">
        <f>단가대비표!P169</f>
        <v>206710</v>
      </c>
      <c r="H193" s="14">
        <f t="shared" si="33"/>
        <v>6201.3</v>
      </c>
      <c r="I193" s="13">
        <f>단가대비표!V169</f>
        <v>0</v>
      </c>
      <c r="J193" s="14">
        <f t="shared" si="34"/>
        <v>0</v>
      </c>
      <c r="K193" s="13">
        <f t="shared" si="35"/>
        <v>206710</v>
      </c>
      <c r="L193" s="14">
        <f t="shared" si="36"/>
        <v>6201.3</v>
      </c>
      <c r="M193" s="8" t="s">
        <v>1013</v>
      </c>
      <c r="N193" s="2" t="s">
        <v>213</v>
      </c>
      <c r="O193" s="2" t="s">
        <v>1014</v>
      </c>
      <c r="P193" s="2" t="s">
        <v>65</v>
      </c>
      <c r="Q193" s="2" t="s">
        <v>65</v>
      </c>
      <c r="R193" s="2" t="s">
        <v>64</v>
      </c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2" t="s">
        <v>52</v>
      </c>
      <c r="AW193" s="2" t="s">
        <v>1081</v>
      </c>
      <c r="AX193" s="2" t="s">
        <v>52</v>
      </c>
      <c r="AY193" s="2" t="s">
        <v>52</v>
      </c>
    </row>
    <row r="194" spans="1:51" ht="30" customHeight="1" x14ac:dyDescent="0.3">
      <c r="A194" s="8" t="s">
        <v>730</v>
      </c>
      <c r="B194" s="8" t="s">
        <v>52</v>
      </c>
      <c r="C194" s="8" t="s">
        <v>52</v>
      </c>
      <c r="D194" s="9"/>
      <c r="E194" s="13"/>
      <c r="F194" s="14">
        <f>TRUNC(SUMIF(N183:N193, N182, F183:F193),0)</f>
        <v>24264</v>
      </c>
      <c r="G194" s="13"/>
      <c r="H194" s="14">
        <f>TRUNC(SUMIF(N183:N193, N182, H183:H193),0)</f>
        <v>17860</v>
      </c>
      <c r="I194" s="13"/>
      <c r="J194" s="14">
        <f>TRUNC(SUMIF(N183:N193, N182, J183:J193),0)</f>
        <v>0</v>
      </c>
      <c r="K194" s="13"/>
      <c r="L194" s="14">
        <f>F194+H194+J194</f>
        <v>42124</v>
      </c>
      <c r="M194" s="8" t="s">
        <v>52</v>
      </c>
      <c r="N194" s="2" t="s">
        <v>72</v>
      </c>
      <c r="O194" s="2" t="s">
        <v>72</v>
      </c>
      <c r="P194" s="2" t="s">
        <v>52</v>
      </c>
      <c r="Q194" s="2" t="s">
        <v>52</v>
      </c>
      <c r="R194" s="2" t="s">
        <v>52</v>
      </c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2" t="s">
        <v>52</v>
      </c>
      <c r="AW194" s="2" t="s">
        <v>52</v>
      </c>
      <c r="AX194" s="2" t="s">
        <v>52</v>
      </c>
      <c r="AY194" s="2" t="s">
        <v>52</v>
      </c>
    </row>
    <row r="195" spans="1:51" ht="30" customHeight="1" x14ac:dyDescent="0.3">
      <c r="A195" s="9"/>
      <c r="B195" s="9"/>
      <c r="C195" s="9"/>
      <c r="D195" s="9"/>
      <c r="E195" s="13"/>
      <c r="F195" s="14"/>
      <c r="G195" s="13"/>
      <c r="H195" s="14"/>
      <c r="I195" s="13"/>
      <c r="J195" s="14"/>
      <c r="K195" s="13"/>
      <c r="L195" s="14"/>
      <c r="M195" s="9"/>
    </row>
    <row r="196" spans="1:51" ht="30" customHeight="1" x14ac:dyDescent="0.3">
      <c r="A196" s="41" t="s">
        <v>1082</v>
      </c>
      <c r="B196" s="41"/>
      <c r="C196" s="41"/>
      <c r="D196" s="41"/>
      <c r="E196" s="42"/>
      <c r="F196" s="43"/>
      <c r="G196" s="42"/>
      <c r="H196" s="43"/>
      <c r="I196" s="42"/>
      <c r="J196" s="43"/>
      <c r="K196" s="42"/>
      <c r="L196" s="43"/>
      <c r="M196" s="41"/>
      <c r="N196" s="1" t="s">
        <v>217</v>
      </c>
    </row>
    <row r="197" spans="1:51" ht="30" customHeight="1" x14ac:dyDescent="0.3">
      <c r="A197" s="8" t="s">
        <v>1083</v>
      </c>
      <c r="B197" s="8" t="s">
        <v>1084</v>
      </c>
      <c r="C197" s="8" t="s">
        <v>83</v>
      </c>
      <c r="D197" s="9">
        <v>1.05</v>
      </c>
      <c r="E197" s="13">
        <f>단가대비표!O52</f>
        <v>120000</v>
      </c>
      <c r="F197" s="14">
        <f t="shared" ref="F197:F209" si="37">TRUNC(E197*D197,1)</f>
        <v>126000</v>
      </c>
      <c r="G197" s="13">
        <f>단가대비표!P52</f>
        <v>0</v>
      </c>
      <c r="H197" s="14">
        <f t="shared" ref="H197:H209" si="38">TRUNC(G197*D197,1)</f>
        <v>0</v>
      </c>
      <c r="I197" s="13">
        <f>단가대비표!V52</f>
        <v>0</v>
      </c>
      <c r="J197" s="14">
        <f t="shared" ref="J197:J209" si="39">TRUNC(I197*D197,1)</f>
        <v>0</v>
      </c>
      <c r="K197" s="13">
        <f t="shared" ref="K197:K209" si="40">TRUNC(E197+G197+I197,1)</f>
        <v>120000</v>
      </c>
      <c r="L197" s="14">
        <f t="shared" ref="L197:L209" si="41">TRUNC(F197+H197+J197,1)</f>
        <v>126000</v>
      </c>
      <c r="M197" s="8" t="s">
        <v>1085</v>
      </c>
      <c r="N197" s="2" t="s">
        <v>217</v>
      </c>
      <c r="O197" s="2" t="s">
        <v>1086</v>
      </c>
      <c r="P197" s="2" t="s">
        <v>65</v>
      </c>
      <c r="Q197" s="2" t="s">
        <v>65</v>
      </c>
      <c r="R197" s="2" t="s">
        <v>64</v>
      </c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2" t="s">
        <v>52</v>
      </c>
      <c r="AW197" s="2" t="s">
        <v>1087</v>
      </c>
      <c r="AX197" s="2" t="s">
        <v>52</v>
      </c>
      <c r="AY197" s="2" t="s">
        <v>52</v>
      </c>
    </row>
    <row r="198" spans="1:51" ht="30" customHeight="1" x14ac:dyDescent="0.3">
      <c r="A198" s="8" t="s">
        <v>964</v>
      </c>
      <c r="B198" s="8" t="s">
        <v>965</v>
      </c>
      <c r="C198" s="8" t="s">
        <v>153</v>
      </c>
      <c r="D198" s="9">
        <v>4</v>
      </c>
      <c r="E198" s="13">
        <f>단가대비표!O68</f>
        <v>2580</v>
      </c>
      <c r="F198" s="14">
        <f t="shared" si="37"/>
        <v>10320</v>
      </c>
      <c r="G198" s="13">
        <f>단가대비표!P68</f>
        <v>0</v>
      </c>
      <c r="H198" s="14">
        <f t="shared" si="38"/>
        <v>0</v>
      </c>
      <c r="I198" s="13">
        <f>단가대비표!V68</f>
        <v>0</v>
      </c>
      <c r="J198" s="14">
        <f t="shared" si="39"/>
        <v>0</v>
      </c>
      <c r="K198" s="13">
        <f t="shared" si="40"/>
        <v>2580</v>
      </c>
      <c r="L198" s="14">
        <f t="shared" si="41"/>
        <v>10320</v>
      </c>
      <c r="M198" s="8" t="s">
        <v>966</v>
      </c>
      <c r="N198" s="2" t="s">
        <v>217</v>
      </c>
      <c r="O198" s="2" t="s">
        <v>967</v>
      </c>
      <c r="P198" s="2" t="s">
        <v>65</v>
      </c>
      <c r="Q198" s="2" t="s">
        <v>65</v>
      </c>
      <c r="R198" s="2" t="s">
        <v>64</v>
      </c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2" t="s">
        <v>52</v>
      </c>
      <c r="AW198" s="2" t="s">
        <v>1088</v>
      </c>
      <c r="AX198" s="2" t="s">
        <v>52</v>
      </c>
      <c r="AY198" s="2" t="s">
        <v>52</v>
      </c>
    </row>
    <row r="199" spans="1:51" ht="30" customHeight="1" x14ac:dyDescent="0.3">
      <c r="A199" s="8" t="s">
        <v>969</v>
      </c>
      <c r="B199" s="8" t="s">
        <v>970</v>
      </c>
      <c r="C199" s="8" t="s">
        <v>153</v>
      </c>
      <c r="D199" s="9">
        <v>2.2000000000000002</v>
      </c>
      <c r="E199" s="13">
        <f>단가대비표!O67</f>
        <v>2140</v>
      </c>
      <c r="F199" s="14">
        <f t="shared" si="37"/>
        <v>4708</v>
      </c>
      <c r="G199" s="13">
        <f>단가대비표!P67</f>
        <v>0</v>
      </c>
      <c r="H199" s="14">
        <f t="shared" si="38"/>
        <v>0</v>
      </c>
      <c r="I199" s="13">
        <f>단가대비표!V67</f>
        <v>0</v>
      </c>
      <c r="J199" s="14">
        <f t="shared" si="39"/>
        <v>0</v>
      </c>
      <c r="K199" s="13">
        <f t="shared" si="40"/>
        <v>2140</v>
      </c>
      <c r="L199" s="14">
        <f t="shared" si="41"/>
        <v>4708</v>
      </c>
      <c r="M199" s="8" t="s">
        <v>971</v>
      </c>
      <c r="N199" s="2" t="s">
        <v>217</v>
      </c>
      <c r="O199" s="2" t="s">
        <v>972</v>
      </c>
      <c r="P199" s="2" t="s">
        <v>65</v>
      </c>
      <c r="Q199" s="2" t="s">
        <v>65</v>
      </c>
      <c r="R199" s="2" t="s">
        <v>64</v>
      </c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2" t="s">
        <v>52</v>
      </c>
      <c r="AW199" s="2" t="s">
        <v>1089</v>
      </c>
      <c r="AX199" s="2" t="s">
        <v>52</v>
      </c>
      <c r="AY199" s="2" t="s">
        <v>52</v>
      </c>
    </row>
    <row r="200" spans="1:51" ht="30" customHeight="1" x14ac:dyDescent="0.3">
      <c r="A200" s="8" t="s">
        <v>974</v>
      </c>
      <c r="B200" s="8" t="s">
        <v>975</v>
      </c>
      <c r="C200" s="8" t="s">
        <v>153</v>
      </c>
      <c r="D200" s="9">
        <v>0.7</v>
      </c>
      <c r="E200" s="13">
        <f>단가대비표!O66</f>
        <v>1410</v>
      </c>
      <c r="F200" s="14">
        <f t="shared" si="37"/>
        <v>987</v>
      </c>
      <c r="G200" s="13">
        <f>단가대비표!P66</f>
        <v>0</v>
      </c>
      <c r="H200" s="14">
        <f t="shared" si="38"/>
        <v>0</v>
      </c>
      <c r="I200" s="13">
        <f>단가대비표!V66</f>
        <v>0</v>
      </c>
      <c r="J200" s="14">
        <f t="shared" si="39"/>
        <v>0</v>
      </c>
      <c r="K200" s="13">
        <f t="shared" si="40"/>
        <v>1410</v>
      </c>
      <c r="L200" s="14">
        <f t="shared" si="41"/>
        <v>987</v>
      </c>
      <c r="M200" s="8" t="s">
        <v>976</v>
      </c>
      <c r="N200" s="2" t="s">
        <v>217</v>
      </c>
      <c r="O200" s="2" t="s">
        <v>977</v>
      </c>
      <c r="P200" s="2" t="s">
        <v>65</v>
      </c>
      <c r="Q200" s="2" t="s">
        <v>65</v>
      </c>
      <c r="R200" s="2" t="s">
        <v>64</v>
      </c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2" t="s">
        <v>52</v>
      </c>
      <c r="AW200" s="2" t="s">
        <v>1090</v>
      </c>
      <c r="AX200" s="2" t="s">
        <v>52</v>
      </c>
      <c r="AY200" s="2" t="s">
        <v>52</v>
      </c>
    </row>
    <row r="201" spans="1:51" ht="30" customHeight="1" x14ac:dyDescent="0.3">
      <c r="A201" s="8" t="s">
        <v>979</v>
      </c>
      <c r="B201" s="8" t="s">
        <v>980</v>
      </c>
      <c r="C201" s="8" t="s">
        <v>381</v>
      </c>
      <c r="D201" s="9">
        <v>4</v>
      </c>
      <c r="E201" s="13">
        <f>단가대비표!O105</f>
        <v>7</v>
      </c>
      <c r="F201" s="14">
        <f t="shared" si="37"/>
        <v>28</v>
      </c>
      <c r="G201" s="13">
        <f>단가대비표!P105</f>
        <v>0</v>
      </c>
      <c r="H201" s="14">
        <f t="shared" si="38"/>
        <v>0</v>
      </c>
      <c r="I201" s="13">
        <f>단가대비표!V105</f>
        <v>0</v>
      </c>
      <c r="J201" s="14">
        <f t="shared" si="39"/>
        <v>0</v>
      </c>
      <c r="K201" s="13">
        <f t="shared" si="40"/>
        <v>7</v>
      </c>
      <c r="L201" s="14">
        <f t="shared" si="41"/>
        <v>28</v>
      </c>
      <c r="M201" s="8" t="s">
        <v>981</v>
      </c>
      <c r="N201" s="2" t="s">
        <v>217</v>
      </c>
      <c r="O201" s="2" t="s">
        <v>982</v>
      </c>
      <c r="P201" s="2" t="s">
        <v>65</v>
      </c>
      <c r="Q201" s="2" t="s">
        <v>65</v>
      </c>
      <c r="R201" s="2" t="s">
        <v>64</v>
      </c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2" t="s">
        <v>52</v>
      </c>
      <c r="AW201" s="2" t="s">
        <v>1091</v>
      </c>
      <c r="AX201" s="2" t="s">
        <v>52</v>
      </c>
      <c r="AY201" s="2" t="s">
        <v>52</v>
      </c>
    </row>
    <row r="202" spans="1:51" ht="30" customHeight="1" x14ac:dyDescent="0.3">
      <c r="A202" s="8" t="s">
        <v>984</v>
      </c>
      <c r="B202" s="8" t="s">
        <v>985</v>
      </c>
      <c r="C202" s="8" t="s">
        <v>381</v>
      </c>
      <c r="D202" s="9">
        <v>20</v>
      </c>
      <c r="E202" s="13">
        <f>단가대비표!O106</f>
        <v>9</v>
      </c>
      <c r="F202" s="14">
        <f t="shared" si="37"/>
        <v>180</v>
      </c>
      <c r="G202" s="13">
        <f>단가대비표!P106</f>
        <v>0</v>
      </c>
      <c r="H202" s="14">
        <f t="shared" si="38"/>
        <v>0</v>
      </c>
      <c r="I202" s="13">
        <f>단가대비표!V106</f>
        <v>0</v>
      </c>
      <c r="J202" s="14">
        <f t="shared" si="39"/>
        <v>0</v>
      </c>
      <c r="K202" s="13">
        <f t="shared" si="40"/>
        <v>9</v>
      </c>
      <c r="L202" s="14">
        <f t="shared" si="41"/>
        <v>180</v>
      </c>
      <c r="M202" s="8" t="s">
        <v>986</v>
      </c>
      <c r="N202" s="2" t="s">
        <v>217</v>
      </c>
      <c r="O202" s="2" t="s">
        <v>987</v>
      </c>
      <c r="P202" s="2" t="s">
        <v>65</v>
      </c>
      <c r="Q202" s="2" t="s">
        <v>65</v>
      </c>
      <c r="R202" s="2" t="s">
        <v>64</v>
      </c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2" t="s">
        <v>52</v>
      </c>
      <c r="AW202" s="2" t="s">
        <v>1092</v>
      </c>
      <c r="AX202" s="2" t="s">
        <v>52</v>
      </c>
      <c r="AY202" s="2" t="s">
        <v>52</v>
      </c>
    </row>
    <row r="203" spans="1:51" ht="30" customHeight="1" x14ac:dyDescent="0.3">
      <c r="A203" s="8" t="s">
        <v>984</v>
      </c>
      <c r="B203" s="8" t="s">
        <v>989</v>
      </c>
      <c r="C203" s="8" t="s">
        <v>381</v>
      </c>
      <c r="D203" s="9">
        <v>40</v>
      </c>
      <c r="E203" s="13">
        <f>단가대비표!O107</f>
        <v>13.7</v>
      </c>
      <c r="F203" s="14">
        <f t="shared" si="37"/>
        <v>548</v>
      </c>
      <c r="G203" s="13">
        <f>단가대비표!P107</f>
        <v>0</v>
      </c>
      <c r="H203" s="14">
        <f t="shared" si="38"/>
        <v>0</v>
      </c>
      <c r="I203" s="13">
        <f>단가대비표!V107</f>
        <v>0</v>
      </c>
      <c r="J203" s="14">
        <f t="shared" si="39"/>
        <v>0</v>
      </c>
      <c r="K203" s="13">
        <f t="shared" si="40"/>
        <v>13.7</v>
      </c>
      <c r="L203" s="14">
        <f t="shared" si="41"/>
        <v>548</v>
      </c>
      <c r="M203" s="8" t="s">
        <v>990</v>
      </c>
      <c r="N203" s="2" t="s">
        <v>217</v>
      </c>
      <c r="O203" s="2" t="s">
        <v>991</v>
      </c>
      <c r="P203" s="2" t="s">
        <v>65</v>
      </c>
      <c r="Q203" s="2" t="s">
        <v>65</v>
      </c>
      <c r="R203" s="2" t="s">
        <v>64</v>
      </c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2" t="s">
        <v>52</v>
      </c>
      <c r="AW203" s="2" t="s">
        <v>1093</v>
      </c>
      <c r="AX203" s="2" t="s">
        <v>52</v>
      </c>
      <c r="AY203" s="2" t="s">
        <v>52</v>
      </c>
    </row>
    <row r="204" spans="1:51" ht="30" customHeight="1" x14ac:dyDescent="0.3">
      <c r="A204" s="8" t="s">
        <v>993</v>
      </c>
      <c r="B204" s="8" t="s">
        <v>994</v>
      </c>
      <c r="C204" s="8" t="s">
        <v>83</v>
      </c>
      <c r="D204" s="9">
        <v>1.1000000000000001</v>
      </c>
      <c r="E204" s="13">
        <f>단가대비표!O48</f>
        <v>4092</v>
      </c>
      <c r="F204" s="14">
        <f t="shared" si="37"/>
        <v>4501.2</v>
      </c>
      <c r="G204" s="13">
        <f>단가대비표!P48</f>
        <v>0</v>
      </c>
      <c r="H204" s="14">
        <f t="shared" si="38"/>
        <v>0</v>
      </c>
      <c r="I204" s="13">
        <f>단가대비표!V48</f>
        <v>0</v>
      </c>
      <c r="J204" s="14">
        <f t="shared" si="39"/>
        <v>0</v>
      </c>
      <c r="K204" s="13">
        <f t="shared" si="40"/>
        <v>4092</v>
      </c>
      <c r="L204" s="14">
        <f t="shared" si="41"/>
        <v>4501.2</v>
      </c>
      <c r="M204" s="8" t="s">
        <v>995</v>
      </c>
      <c r="N204" s="2" t="s">
        <v>217</v>
      </c>
      <c r="O204" s="2" t="s">
        <v>996</v>
      </c>
      <c r="P204" s="2" t="s">
        <v>65</v>
      </c>
      <c r="Q204" s="2" t="s">
        <v>65</v>
      </c>
      <c r="R204" s="2" t="s">
        <v>64</v>
      </c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2" t="s">
        <v>52</v>
      </c>
      <c r="AW204" s="2" t="s">
        <v>1094</v>
      </c>
      <c r="AX204" s="2" t="s">
        <v>52</v>
      </c>
      <c r="AY204" s="2" t="s">
        <v>52</v>
      </c>
    </row>
    <row r="205" spans="1:51" ht="30" customHeight="1" x14ac:dyDescent="0.3">
      <c r="A205" s="8" t="s">
        <v>998</v>
      </c>
      <c r="B205" s="8" t="s">
        <v>999</v>
      </c>
      <c r="C205" s="8" t="s">
        <v>153</v>
      </c>
      <c r="D205" s="9">
        <v>1.3</v>
      </c>
      <c r="E205" s="13">
        <f>단가대비표!O45</f>
        <v>200</v>
      </c>
      <c r="F205" s="14">
        <f t="shared" si="37"/>
        <v>260</v>
      </c>
      <c r="G205" s="13">
        <f>단가대비표!P45</f>
        <v>0</v>
      </c>
      <c r="H205" s="14">
        <f t="shared" si="38"/>
        <v>0</v>
      </c>
      <c r="I205" s="13">
        <f>단가대비표!V45</f>
        <v>0</v>
      </c>
      <c r="J205" s="14">
        <f t="shared" si="39"/>
        <v>0</v>
      </c>
      <c r="K205" s="13">
        <f t="shared" si="40"/>
        <v>200</v>
      </c>
      <c r="L205" s="14">
        <f t="shared" si="41"/>
        <v>260</v>
      </c>
      <c r="M205" s="8" t="s">
        <v>1000</v>
      </c>
      <c r="N205" s="2" t="s">
        <v>217</v>
      </c>
      <c r="O205" s="2" t="s">
        <v>1001</v>
      </c>
      <c r="P205" s="2" t="s">
        <v>65</v>
      </c>
      <c r="Q205" s="2" t="s">
        <v>65</v>
      </c>
      <c r="R205" s="2" t="s">
        <v>64</v>
      </c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2" t="s">
        <v>52</v>
      </c>
      <c r="AW205" s="2" t="s">
        <v>1095</v>
      </c>
      <c r="AX205" s="2" t="s">
        <v>52</v>
      </c>
      <c r="AY205" s="2" t="s">
        <v>52</v>
      </c>
    </row>
    <row r="206" spans="1:51" ht="30" customHeight="1" x14ac:dyDescent="0.3">
      <c r="A206" s="8" t="s">
        <v>1003</v>
      </c>
      <c r="B206" s="8" t="s">
        <v>1004</v>
      </c>
      <c r="C206" s="8" t="s">
        <v>805</v>
      </c>
      <c r="D206" s="9">
        <v>0.3</v>
      </c>
      <c r="E206" s="13">
        <f>단가대비표!O119</f>
        <v>752</v>
      </c>
      <c r="F206" s="14">
        <f t="shared" si="37"/>
        <v>225.6</v>
      </c>
      <c r="G206" s="13">
        <f>단가대비표!P119</f>
        <v>0</v>
      </c>
      <c r="H206" s="14">
        <f t="shared" si="38"/>
        <v>0</v>
      </c>
      <c r="I206" s="13">
        <f>단가대비표!V119</f>
        <v>0</v>
      </c>
      <c r="J206" s="14">
        <f t="shared" si="39"/>
        <v>0</v>
      </c>
      <c r="K206" s="13">
        <f t="shared" si="40"/>
        <v>752</v>
      </c>
      <c r="L206" s="14">
        <f t="shared" si="41"/>
        <v>225.6</v>
      </c>
      <c r="M206" s="8" t="s">
        <v>1005</v>
      </c>
      <c r="N206" s="2" t="s">
        <v>217</v>
      </c>
      <c r="O206" s="2" t="s">
        <v>1006</v>
      </c>
      <c r="P206" s="2" t="s">
        <v>65</v>
      </c>
      <c r="Q206" s="2" t="s">
        <v>65</v>
      </c>
      <c r="R206" s="2" t="s">
        <v>64</v>
      </c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2" t="s">
        <v>52</v>
      </c>
      <c r="AW206" s="2" t="s">
        <v>1096</v>
      </c>
      <c r="AX206" s="2" t="s">
        <v>52</v>
      </c>
      <c r="AY206" s="2" t="s">
        <v>52</v>
      </c>
    </row>
    <row r="207" spans="1:51" ht="30" customHeight="1" x14ac:dyDescent="0.3">
      <c r="A207" s="8" t="s">
        <v>1008</v>
      </c>
      <c r="B207" s="8" t="s">
        <v>786</v>
      </c>
      <c r="C207" s="8" t="s">
        <v>787</v>
      </c>
      <c r="D207" s="9">
        <v>0.06</v>
      </c>
      <c r="E207" s="13">
        <f>단가대비표!O155</f>
        <v>0</v>
      </c>
      <c r="F207" s="14">
        <f t="shared" si="37"/>
        <v>0</v>
      </c>
      <c r="G207" s="13">
        <f>단가대비표!P155</f>
        <v>194315</v>
      </c>
      <c r="H207" s="14">
        <f t="shared" si="38"/>
        <v>11658.9</v>
      </c>
      <c r="I207" s="13">
        <f>단가대비표!V155</f>
        <v>0</v>
      </c>
      <c r="J207" s="14">
        <f t="shared" si="39"/>
        <v>0</v>
      </c>
      <c r="K207" s="13">
        <f t="shared" si="40"/>
        <v>194315</v>
      </c>
      <c r="L207" s="14">
        <f t="shared" si="41"/>
        <v>11658.9</v>
      </c>
      <c r="M207" s="8" t="s">
        <v>1009</v>
      </c>
      <c r="N207" s="2" t="s">
        <v>217</v>
      </c>
      <c r="O207" s="2" t="s">
        <v>1010</v>
      </c>
      <c r="P207" s="2" t="s">
        <v>65</v>
      </c>
      <c r="Q207" s="2" t="s">
        <v>65</v>
      </c>
      <c r="R207" s="2" t="s">
        <v>64</v>
      </c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2" t="s">
        <v>52</v>
      </c>
      <c r="AW207" s="2" t="s">
        <v>1097</v>
      </c>
      <c r="AX207" s="2" t="s">
        <v>52</v>
      </c>
      <c r="AY207" s="2" t="s">
        <v>52</v>
      </c>
    </row>
    <row r="208" spans="1:51" ht="30" customHeight="1" x14ac:dyDescent="0.3">
      <c r="A208" s="8" t="s">
        <v>1012</v>
      </c>
      <c r="B208" s="8" t="s">
        <v>786</v>
      </c>
      <c r="C208" s="8" t="s">
        <v>787</v>
      </c>
      <c r="D208" s="9">
        <v>0.03</v>
      </c>
      <c r="E208" s="13">
        <f>단가대비표!O169</f>
        <v>0</v>
      </c>
      <c r="F208" s="14">
        <f t="shared" si="37"/>
        <v>0</v>
      </c>
      <c r="G208" s="13">
        <f>단가대비표!P169</f>
        <v>206710</v>
      </c>
      <c r="H208" s="14">
        <f t="shared" si="38"/>
        <v>6201.3</v>
      </c>
      <c r="I208" s="13">
        <f>단가대비표!V169</f>
        <v>0</v>
      </c>
      <c r="J208" s="14">
        <f t="shared" si="39"/>
        <v>0</v>
      </c>
      <c r="K208" s="13">
        <f t="shared" si="40"/>
        <v>206710</v>
      </c>
      <c r="L208" s="14">
        <f t="shared" si="41"/>
        <v>6201.3</v>
      </c>
      <c r="M208" s="8" t="s">
        <v>1013</v>
      </c>
      <c r="N208" s="2" t="s">
        <v>217</v>
      </c>
      <c r="O208" s="2" t="s">
        <v>1014</v>
      </c>
      <c r="P208" s="2" t="s">
        <v>65</v>
      </c>
      <c r="Q208" s="2" t="s">
        <v>65</v>
      </c>
      <c r="R208" s="2" t="s">
        <v>64</v>
      </c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2" t="s">
        <v>52</v>
      </c>
      <c r="AW208" s="2" t="s">
        <v>1098</v>
      </c>
      <c r="AX208" s="2" t="s">
        <v>52</v>
      </c>
      <c r="AY208" s="2" t="s">
        <v>52</v>
      </c>
    </row>
    <row r="209" spans="1:51" ht="30" customHeight="1" x14ac:dyDescent="0.3">
      <c r="A209" s="8" t="s">
        <v>793</v>
      </c>
      <c r="B209" s="8" t="s">
        <v>786</v>
      </c>
      <c r="C209" s="8" t="s">
        <v>787</v>
      </c>
      <c r="D209" s="9">
        <v>0.03</v>
      </c>
      <c r="E209" s="13">
        <f>단가대비표!O162</f>
        <v>0</v>
      </c>
      <c r="F209" s="14">
        <f t="shared" si="37"/>
        <v>0</v>
      </c>
      <c r="G209" s="13">
        <f>단가대비표!P162</f>
        <v>217895</v>
      </c>
      <c r="H209" s="14">
        <f t="shared" si="38"/>
        <v>6536.8</v>
      </c>
      <c r="I209" s="13">
        <f>단가대비표!V162</f>
        <v>0</v>
      </c>
      <c r="J209" s="14">
        <f t="shared" si="39"/>
        <v>0</v>
      </c>
      <c r="K209" s="13">
        <f t="shared" si="40"/>
        <v>217895</v>
      </c>
      <c r="L209" s="14">
        <f t="shared" si="41"/>
        <v>6536.8</v>
      </c>
      <c r="M209" s="8" t="s">
        <v>794</v>
      </c>
      <c r="N209" s="2" t="s">
        <v>217</v>
      </c>
      <c r="O209" s="2" t="s">
        <v>795</v>
      </c>
      <c r="P209" s="2" t="s">
        <v>65</v>
      </c>
      <c r="Q209" s="2" t="s">
        <v>65</v>
      </c>
      <c r="R209" s="2" t="s">
        <v>64</v>
      </c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2" t="s">
        <v>52</v>
      </c>
      <c r="AW209" s="2" t="s">
        <v>1099</v>
      </c>
      <c r="AX209" s="2" t="s">
        <v>52</v>
      </c>
      <c r="AY209" s="2" t="s">
        <v>52</v>
      </c>
    </row>
    <row r="210" spans="1:51" ht="30" customHeight="1" x14ac:dyDescent="0.3">
      <c r="A210" s="8" t="s">
        <v>730</v>
      </c>
      <c r="B210" s="8" t="s">
        <v>52</v>
      </c>
      <c r="C210" s="8" t="s">
        <v>52</v>
      </c>
      <c r="D210" s="9"/>
      <c r="E210" s="13"/>
      <c r="F210" s="14">
        <f>TRUNC(SUMIF(N197:N209, N196, F197:F209),0)</f>
        <v>147757</v>
      </c>
      <c r="G210" s="13"/>
      <c r="H210" s="14">
        <f>TRUNC(SUMIF(N197:N209, N196, H197:H209),0)</f>
        <v>24397</v>
      </c>
      <c r="I210" s="13"/>
      <c r="J210" s="14">
        <f>TRUNC(SUMIF(N197:N209, N196, J197:J209),0)</f>
        <v>0</v>
      </c>
      <c r="K210" s="13"/>
      <c r="L210" s="14">
        <f>F210+H210+J210</f>
        <v>172154</v>
      </c>
      <c r="M210" s="8" t="s">
        <v>52</v>
      </c>
      <c r="N210" s="2" t="s">
        <v>72</v>
      </c>
      <c r="O210" s="2" t="s">
        <v>72</v>
      </c>
      <c r="P210" s="2" t="s">
        <v>52</v>
      </c>
      <c r="Q210" s="2" t="s">
        <v>52</v>
      </c>
      <c r="R210" s="2" t="s">
        <v>52</v>
      </c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2" t="s">
        <v>52</v>
      </c>
      <c r="AW210" s="2" t="s">
        <v>52</v>
      </c>
      <c r="AX210" s="2" t="s">
        <v>52</v>
      </c>
      <c r="AY210" s="2" t="s">
        <v>52</v>
      </c>
    </row>
    <row r="211" spans="1:51" ht="30" customHeight="1" x14ac:dyDescent="0.3">
      <c r="A211" s="9"/>
      <c r="B211" s="9"/>
      <c r="C211" s="9"/>
      <c r="D211" s="9"/>
      <c r="E211" s="13"/>
      <c r="F211" s="14"/>
      <c r="G211" s="13"/>
      <c r="H211" s="14"/>
      <c r="I211" s="13"/>
      <c r="J211" s="14"/>
      <c r="K211" s="13"/>
      <c r="L211" s="14"/>
      <c r="M211" s="9"/>
    </row>
    <row r="212" spans="1:51" ht="30" customHeight="1" x14ac:dyDescent="0.3">
      <c r="A212" s="41" t="s">
        <v>1100</v>
      </c>
      <c r="B212" s="41"/>
      <c r="C212" s="41"/>
      <c r="D212" s="41"/>
      <c r="E212" s="42"/>
      <c r="F212" s="43"/>
      <c r="G212" s="42"/>
      <c r="H212" s="43"/>
      <c r="I212" s="42"/>
      <c r="J212" s="43"/>
      <c r="K212" s="42"/>
      <c r="L212" s="43"/>
      <c r="M212" s="41"/>
      <c r="N212" s="1" t="s">
        <v>222</v>
      </c>
    </row>
    <row r="213" spans="1:51" ht="30" customHeight="1" x14ac:dyDescent="0.3">
      <c r="A213" s="8" t="s">
        <v>940</v>
      </c>
      <c r="B213" s="8" t="s">
        <v>941</v>
      </c>
      <c r="C213" s="8" t="s">
        <v>83</v>
      </c>
      <c r="D213" s="9">
        <v>2.1</v>
      </c>
      <c r="E213" s="13">
        <f>단가대비표!O50</f>
        <v>3337</v>
      </c>
      <c r="F213" s="14">
        <f t="shared" ref="F213:F223" si="42">TRUNC(E213*D213,1)</f>
        <v>7007.7</v>
      </c>
      <c r="G213" s="13">
        <f>단가대비표!P50</f>
        <v>0</v>
      </c>
      <c r="H213" s="14">
        <f t="shared" ref="H213:H223" si="43">TRUNC(G213*D213,1)</f>
        <v>0</v>
      </c>
      <c r="I213" s="13">
        <f>단가대비표!V50</f>
        <v>0</v>
      </c>
      <c r="J213" s="14">
        <f t="shared" ref="J213:J223" si="44">TRUNC(I213*D213,1)</f>
        <v>0</v>
      </c>
      <c r="K213" s="13">
        <f t="shared" ref="K213:K223" si="45">TRUNC(E213+G213+I213,1)</f>
        <v>3337</v>
      </c>
      <c r="L213" s="14">
        <f t="shared" ref="L213:L223" si="46">TRUNC(F213+H213+J213,1)</f>
        <v>7007.7</v>
      </c>
      <c r="M213" s="8" t="s">
        <v>942</v>
      </c>
      <c r="N213" s="2" t="s">
        <v>222</v>
      </c>
      <c r="O213" s="2" t="s">
        <v>943</v>
      </c>
      <c r="P213" s="2" t="s">
        <v>65</v>
      </c>
      <c r="Q213" s="2" t="s">
        <v>65</v>
      </c>
      <c r="R213" s="2" t="s">
        <v>64</v>
      </c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2" t="s">
        <v>52</v>
      </c>
      <c r="AW213" s="2" t="s">
        <v>1101</v>
      </c>
      <c r="AX213" s="2" t="s">
        <v>52</v>
      </c>
      <c r="AY213" s="2" t="s">
        <v>52</v>
      </c>
    </row>
    <row r="214" spans="1:51" ht="30" customHeight="1" x14ac:dyDescent="0.3">
      <c r="A214" s="8" t="s">
        <v>1102</v>
      </c>
      <c r="B214" s="8" t="s">
        <v>1103</v>
      </c>
      <c r="C214" s="8" t="s">
        <v>83</v>
      </c>
      <c r="D214" s="9">
        <v>1</v>
      </c>
      <c r="E214" s="13">
        <v>1401</v>
      </c>
      <c r="F214" s="14">
        <f t="shared" si="42"/>
        <v>1401</v>
      </c>
      <c r="G214" s="13">
        <v>7607</v>
      </c>
      <c r="H214" s="14">
        <f t="shared" si="43"/>
        <v>7607</v>
      </c>
      <c r="I214" s="13">
        <v>152</v>
      </c>
      <c r="J214" s="14">
        <f t="shared" si="44"/>
        <v>152</v>
      </c>
      <c r="K214" s="13">
        <f t="shared" si="45"/>
        <v>9160</v>
      </c>
      <c r="L214" s="14">
        <f t="shared" si="46"/>
        <v>9160</v>
      </c>
      <c r="M214" s="8" t="s">
        <v>1104</v>
      </c>
      <c r="N214" s="2" t="s">
        <v>222</v>
      </c>
      <c r="O214" s="2" t="s">
        <v>1105</v>
      </c>
      <c r="P214" s="2" t="s">
        <v>64</v>
      </c>
      <c r="Q214" s="2" t="s">
        <v>65</v>
      </c>
      <c r="R214" s="2" t="s">
        <v>65</v>
      </c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2" t="s">
        <v>52</v>
      </c>
      <c r="AW214" s="2" t="s">
        <v>1106</v>
      </c>
      <c r="AX214" s="2" t="s">
        <v>52</v>
      </c>
      <c r="AY214" s="2" t="s">
        <v>52</v>
      </c>
    </row>
    <row r="215" spans="1:51" ht="30" customHeight="1" x14ac:dyDescent="0.3">
      <c r="A215" s="8" t="s">
        <v>974</v>
      </c>
      <c r="B215" s="8" t="s">
        <v>975</v>
      </c>
      <c r="C215" s="8" t="s">
        <v>153</v>
      </c>
      <c r="D215" s="9">
        <v>0.7</v>
      </c>
      <c r="E215" s="13">
        <f>단가대비표!O66</f>
        <v>1410</v>
      </c>
      <c r="F215" s="14">
        <f t="shared" si="42"/>
        <v>987</v>
      </c>
      <c r="G215" s="13">
        <f>단가대비표!P66</f>
        <v>0</v>
      </c>
      <c r="H215" s="14">
        <f t="shared" si="43"/>
        <v>0</v>
      </c>
      <c r="I215" s="13">
        <f>단가대비표!V66</f>
        <v>0</v>
      </c>
      <c r="J215" s="14">
        <f t="shared" si="44"/>
        <v>0</v>
      </c>
      <c r="K215" s="13">
        <f t="shared" si="45"/>
        <v>1410</v>
      </c>
      <c r="L215" s="14">
        <f t="shared" si="46"/>
        <v>987</v>
      </c>
      <c r="M215" s="8" t="s">
        <v>976</v>
      </c>
      <c r="N215" s="2" t="s">
        <v>222</v>
      </c>
      <c r="O215" s="2" t="s">
        <v>977</v>
      </c>
      <c r="P215" s="2" t="s">
        <v>65</v>
      </c>
      <c r="Q215" s="2" t="s">
        <v>65</v>
      </c>
      <c r="R215" s="2" t="s">
        <v>64</v>
      </c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2" t="s">
        <v>52</v>
      </c>
      <c r="AW215" s="2" t="s">
        <v>1107</v>
      </c>
      <c r="AX215" s="2" t="s">
        <v>52</v>
      </c>
      <c r="AY215" s="2" t="s">
        <v>52</v>
      </c>
    </row>
    <row r="216" spans="1:51" ht="30" customHeight="1" x14ac:dyDescent="0.3">
      <c r="A216" s="8" t="s">
        <v>979</v>
      </c>
      <c r="B216" s="8" t="s">
        <v>980</v>
      </c>
      <c r="C216" s="8" t="s">
        <v>381</v>
      </c>
      <c r="D216" s="9">
        <v>4</v>
      </c>
      <c r="E216" s="13">
        <f>단가대비표!O105</f>
        <v>7</v>
      </c>
      <c r="F216" s="14">
        <f t="shared" si="42"/>
        <v>28</v>
      </c>
      <c r="G216" s="13">
        <f>단가대비표!P105</f>
        <v>0</v>
      </c>
      <c r="H216" s="14">
        <f t="shared" si="43"/>
        <v>0</v>
      </c>
      <c r="I216" s="13">
        <f>단가대비표!V105</f>
        <v>0</v>
      </c>
      <c r="J216" s="14">
        <f t="shared" si="44"/>
        <v>0</v>
      </c>
      <c r="K216" s="13">
        <f t="shared" si="45"/>
        <v>7</v>
      </c>
      <c r="L216" s="14">
        <f t="shared" si="46"/>
        <v>28</v>
      </c>
      <c r="M216" s="8" t="s">
        <v>981</v>
      </c>
      <c r="N216" s="2" t="s">
        <v>222</v>
      </c>
      <c r="O216" s="2" t="s">
        <v>982</v>
      </c>
      <c r="P216" s="2" t="s">
        <v>65</v>
      </c>
      <c r="Q216" s="2" t="s">
        <v>65</v>
      </c>
      <c r="R216" s="2" t="s">
        <v>64</v>
      </c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2" t="s">
        <v>52</v>
      </c>
      <c r="AW216" s="2" t="s">
        <v>1108</v>
      </c>
      <c r="AX216" s="2" t="s">
        <v>52</v>
      </c>
      <c r="AY216" s="2" t="s">
        <v>52</v>
      </c>
    </row>
    <row r="217" spans="1:51" ht="30" customHeight="1" x14ac:dyDescent="0.3">
      <c r="A217" s="8" t="s">
        <v>984</v>
      </c>
      <c r="B217" s="8" t="s">
        <v>985</v>
      </c>
      <c r="C217" s="8" t="s">
        <v>381</v>
      </c>
      <c r="D217" s="9">
        <v>20</v>
      </c>
      <c r="E217" s="13">
        <f>단가대비표!O106</f>
        <v>9</v>
      </c>
      <c r="F217" s="14">
        <f t="shared" si="42"/>
        <v>180</v>
      </c>
      <c r="G217" s="13">
        <f>단가대비표!P106</f>
        <v>0</v>
      </c>
      <c r="H217" s="14">
        <f t="shared" si="43"/>
        <v>0</v>
      </c>
      <c r="I217" s="13">
        <f>단가대비표!V106</f>
        <v>0</v>
      </c>
      <c r="J217" s="14">
        <f t="shared" si="44"/>
        <v>0</v>
      </c>
      <c r="K217" s="13">
        <f t="shared" si="45"/>
        <v>9</v>
      </c>
      <c r="L217" s="14">
        <f t="shared" si="46"/>
        <v>180</v>
      </c>
      <c r="M217" s="8" t="s">
        <v>986</v>
      </c>
      <c r="N217" s="2" t="s">
        <v>222</v>
      </c>
      <c r="O217" s="2" t="s">
        <v>987</v>
      </c>
      <c r="P217" s="2" t="s">
        <v>65</v>
      </c>
      <c r="Q217" s="2" t="s">
        <v>65</v>
      </c>
      <c r="R217" s="2" t="s">
        <v>64</v>
      </c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2" t="s">
        <v>52</v>
      </c>
      <c r="AW217" s="2" t="s">
        <v>1109</v>
      </c>
      <c r="AX217" s="2" t="s">
        <v>52</v>
      </c>
      <c r="AY217" s="2" t="s">
        <v>52</v>
      </c>
    </row>
    <row r="218" spans="1:51" ht="30" customHeight="1" x14ac:dyDescent="0.3">
      <c r="A218" s="8" t="s">
        <v>984</v>
      </c>
      <c r="B218" s="8" t="s">
        <v>989</v>
      </c>
      <c r="C218" s="8" t="s">
        <v>381</v>
      </c>
      <c r="D218" s="9">
        <v>40</v>
      </c>
      <c r="E218" s="13">
        <f>단가대비표!O107</f>
        <v>13.7</v>
      </c>
      <c r="F218" s="14">
        <f t="shared" si="42"/>
        <v>548</v>
      </c>
      <c r="G218" s="13">
        <f>단가대비표!P107</f>
        <v>0</v>
      </c>
      <c r="H218" s="14">
        <f t="shared" si="43"/>
        <v>0</v>
      </c>
      <c r="I218" s="13">
        <f>단가대비표!V107</f>
        <v>0</v>
      </c>
      <c r="J218" s="14">
        <f t="shared" si="44"/>
        <v>0</v>
      </c>
      <c r="K218" s="13">
        <f t="shared" si="45"/>
        <v>13.7</v>
      </c>
      <c r="L218" s="14">
        <f t="shared" si="46"/>
        <v>548</v>
      </c>
      <c r="M218" s="8" t="s">
        <v>990</v>
      </c>
      <c r="N218" s="2" t="s">
        <v>222</v>
      </c>
      <c r="O218" s="2" t="s">
        <v>991</v>
      </c>
      <c r="P218" s="2" t="s">
        <v>65</v>
      </c>
      <c r="Q218" s="2" t="s">
        <v>65</v>
      </c>
      <c r="R218" s="2" t="s">
        <v>64</v>
      </c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2" t="s">
        <v>52</v>
      </c>
      <c r="AW218" s="2" t="s">
        <v>1110</v>
      </c>
      <c r="AX218" s="2" t="s">
        <v>52</v>
      </c>
      <c r="AY218" s="2" t="s">
        <v>52</v>
      </c>
    </row>
    <row r="219" spans="1:51" ht="30" customHeight="1" x14ac:dyDescent="0.3">
      <c r="A219" s="8" t="s">
        <v>993</v>
      </c>
      <c r="B219" s="8" t="s">
        <v>994</v>
      </c>
      <c r="C219" s="8" t="s">
        <v>83</v>
      </c>
      <c r="D219" s="9">
        <v>0.66</v>
      </c>
      <c r="E219" s="13">
        <f>단가대비표!O48</f>
        <v>4092</v>
      </c>
      <c r="F219" s="14">
        <f t="shared" si="42"/>
        <v>2700.7</v>
      </c>
      <c r="G219" s="13">
        <f>단가대비표!P48</f>
        <v>0</v>
      </c>
      <c r="H219" s="14">
        <f t="shared" si="43"/>
        <v>0</v>
      </c>
      <c r="I219" s="13">
        <f>단가대비표!V48</f>
        <v>0</v>
      </c>
      <c r="J219" s="14">
        <f t="shared" si="44"/>
        <v>0</v>
      </c>
      <c r="K219" s="13">
        <f t="shared" si="45"/>
        <v>4092</v>
      </c>
      <c r="L219" s="14">
        <f t="shared" si="46"/>
        <v>2700.7</v>
      </c>
      <c r="M219" s="8" t="s">
        <v>995</v>
      </c>
      <c r="N219" s="2" t="s">
        <v>222</v>
      </c>
      <c r="O219" s="2" t="s">
        <v>996</v>
      </c>
      <c r="P219" s="2" t="s">
        <v>65</v>
      </c>
      <c r="Q219" s="2" t="s">
        <v>65</v>
      </c>
      <c r="R219" s="2" t="s">
        <v>64</v>
      </c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2" t="s">
        <v>52</v>
      </c>
      <c r="AW219" s="2" t="s">
        <v>1111</v>
      </c>
      <c r="AX219" s="2" t="s">
        <v>52</v>
      </c>
      <c r="AY219" s="2" t="s">
        <v>52</v>
      </c>
    </row>
    <row r="220" spans="1:51" ht="30" customHeight="1" x14ac:dyDescent="0.3">
      <c r="A220" s="8" t="s">
        <v>998</v>
      </c>
      <c r="B220" s="8" t="s">
        <v>999</v>
      </c>
      <c r="C220" s="8" t="s">
        <v>153</v>
      </c>
      <c r="D220" s="9">
        <v>1.3</v>
      </c>
      <c r="E220" s="13">
        <f>단가대비표!O45</f>
        <v>200</v>
      </c>
      <c r="F220" s="14">
        <f t="shared" si="42"/>
        <v>260</v>
      </c>
      <c r="G220" s="13">
        <f>단가대비표!P45</f>
        <v>0</v>
      </c>
      <c r="H220" s="14">
        <f t="shared" si="43"/>
        <v>0</v>
      </c>
      <c r="I220" s="13">
        <f>단가대비표!V45</f>
        <v>0</v>
      </c>
      <c r="J220" s="14">
        <f t="shared" si="44"/>
        <v>0</v>
      </c>
      <c r="K220" s="13">
        <f t="shared" si="45"/>
        <v>200</v>
      </c>
      <c r="L220" s="14">
        <f t="shared" si="46"/>
        <v>260</v>
      </c>
      <c r="M220" s="8" t="s">
        <v>1000</v>
      </c>
      <c r="N220" s="2" t="s">
        <v>222</v>
      </c>
      <c r="O220" s="2" t="s">
        <v>1001</v>
      </c>
      <c r="P220" s="2" t="s">
        <v>65</v>
      </c>
      <c r="Q220" s="2" t="s">
        <v>65</v>
      </c>
      <c r="R220" s="2" t="s">
        <v>64</v>
      </c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2" t="s">
        <v>52</v>
      </c>
      <c r="AW220" s="2" t="s">
        <v>1112</v>
      </c>
      <c r="AX220" s="2" t="s">
        <v>52</v>
      </c>
      <c r="AY220" s="2" t="s">
        <v>52</v>
      </c>
    </row>
    <row r="221" spans="1:51" ht="30" customHeight="1" x14ac:dyDescent="0.3">
      <c r="A221" s="8" t="s">
        <v>1003</v>
      </c>
      <c r="B221" s="8" t="s">
        <v>1004</v>
      </c>
      <c r="C221" s="8" t="s">
        <v>805</v>
      </c>
      <c r="D221" s="9">
        <v>0.3</v>
      </c>
      <c r="E221" s="13">
        <f>단가대비표!O119</f>
        <v>752</v>
      </c>
      <c r="F221" s="14">
        <f t="shared" si="42"/>
        <v>225.6</v>
      </c>
      <c r="G221" s="13">
        <f>단가대비표!P119</f>
        <v>0</v>
      </c>
      <c r="H221" s="14">
        <f t="shared" si="43"/>
        <v>0</v>
      </c>
      <c r="I221" s="13">
        <f>단가대비표!V119</f>
        <v>0</v>
      </c>
      <c r="J221" s="14">
        <f t="shared" si="44"/>
        <v>0</v>
      </c>
      <c r="K221" s="13">
        <f t="shared" si="45"/>
        <v>752</v>
      </c>
      <c r="L221" s="14">
        <f t="shared" si="46"/>
        <v>225.6</v>
      </c>
      <c r="M221" s="8" t="s">
        <v>1005</v>
      </c>
      <c r="N221" s="2" t="s">
        <v>222</v>
      </c>
      <c r="O221" s="2" t="s">
        <v>1006</v>
      </c>
      <c r="P221" s="2" t="s">
        <v>65</v>
      </c>
      <c r="Q221" s="2" t="s">
        <v>65</v>
      </c>
      <c r="R221" s="2" t="s">
        <v>64</v>
      </c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2" t="s">
        <v>52</v>
      </c>
      <c r="AW221" s="2" t="s">
        <v>1113</v>
      </c>
      <c r="AX221" s="2" t="s">
        <v>52</v>
      </c>
      <c r="AY221" s="2" t="s">
        <v>52</v>
      </c>
    </row>
    <row r="222" spans="1:51" ht="30" customHeight="1" x14ac:dyDescent="0.3">
      <c r="A222" s="8" t="s">
        <v>1012</v>
      </c>
      <c r="B222" s="8" t="s">
        <v>786</v>
      </c>
      <c r="C222" s="8" t="s">
        <v>787</v>
      </c>
      <c r="D222" s="9">
        <v>0.03</v>
      </c>
      <c r="E222" s="13">
        <f>단가대비표!O169</f>
        <v>0</v>
      </c>
      <c r="F222" s="14">
        <f t="shared" si="42"/>
        <v>0</v>
      </c>
      <c r="G222" s="13">
        <f>단가대비표!P169</f>
        <v>206710</v>
      </c>
      <c r="H222" s="14">
        <f t="shared" si="43"/>
        <v>6201.3</v>
      </c>
      <c r="I222" s="13">
        <f>단가대비표!V169</f>
        <v>0</v>
      </c>
      <c r="J222" s="14">
        <f t="shared" si="44"/>
        <v>0</v>
      </c>
      <c r="K222" s="13">
        <f t="shared" si="45"/>
        <v>206710</v>
      </c>
      <c r="L222" s="14">
        <f t="shared" si="46"/>
        <v>6201.3</v>
      </c>
      <c r="M222" s="8" t="s">
        <v>1013</v>
      </c>
      <c r="N222" s="2" t="s">
        <v>222</v>
      </c>
      <c r="O222" s="2" t="s">
        <v>1014</v>
      </c>
      <c r="P222" s="2" t="s">
        <v>65</v>
      </c>
      <c r="Q222" s="2" t="s">
        <v>65</v>
      </c>
      <c r="R222" s="2" t="s">
        <v>64</v>
      </c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2" t="s">
        <v>52</v>
      </c>
      <c r="AW222" s="2" t="s">
        <v>1114</v>
      </c>
      <c r="AX222" s="2" t="s">
        <v>52</v>
      </c>
      <c r="AY222" s="2" t="s">
        <v>52</v>
      </c>
    </row>
    <row r="223" spans="1:51" ht="30" customHeight="1" x14ac:dyDescent="0.3">
      <c r="A223" s="8" t="s">
        <v>793</v>
      </c>
      <c r="B223" s="8" t="s">
        <v>786</v>
      </c>
      <c r="C223" s="8" t="s">
        <v>787</v>
      </c>
      <c r="D223" s="9">
        <v>0.03</v>
      </c>
      <c r="E223" s="13">
        <f>단가대비표!O162</f>
        <v>0</v>
      </c>
      <c r="F223" s="14">
        <f t="shared" si="42"/>
        <v>0</v>
      </c>
      <c r="G223" s="13">
        <f>단가대비표!P162</f>
        <v>217895</v>
      </c>
      <c r="H223" s="14">
        <f t="shared" si="43"/>
        <v>6536.8</v>
      </c>
      <c r="I223" s="13">
        <f>단가대비표!V162</f>
        <v>0</v>
      </c>
      <c r="J223" s="14">
        <f t="shared" si="44"/>
        <v>0</v>
      </c>
      <c r="K223" s="13">
        <f t="shared" si="45"/>
        <v>217895</v>
      </c>
      <c r="L223" s="14">
        <f t="shared" si="46"/>
        <v>6536.8</v>
      </c>
      <c r="M223" s="8" t="s">
        <v>794</v>
      </c>
      <c r="N223" s="2" t="s">
        <v>222</v>
      </c>
      <c r="O223" s="2" t="s">
        <v>795</v>
      </c>
      <c r="P223" s="2" t="s">
        <v>65</v>
      </c>
      <c r="Q223" s="2" t="s">
        <v>65</v>
      </c>
      <c r="R223" s="2" t="s">
        <v>64</v>
      </c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2" t="s">
        <v>52</v>
      </c>
      <c r="AW223" s="2" t="s">
        <v>1115</v>
      </c>
      <c r="AX223" s="2" t="s">
        <v>52</v>
      </c>
      <c r="AY223" s="2" t="s">
        <v>52</v>
      </c>
    </row>
    <row r="224" spans="1:51" ht="30" customHeight="1" x14ac:dyDescent="0.3">
      <c r="A224" s="8" t="s">
        <v>730</v>
      </c>
      <c r="B224" s="8" t="s">
        <v>52</v>
      </c>
      <c r="C224" s="8" t="s">
        <v>52</v>
      </c>
      <c r="D224" s="9"/>
      <c r="E224" s="13"/>
      <c r="F224" s="14">
        <f>TRUNC(SUMIF(N213:N223, N212, F213:F223),0)</f>
        <v>13338</v>
      </c>
      <c r="G224" s="13"/>
      <c r="H224" s="14">
        <f>TRUNC(SUMIF(N213:N223, N212, H213:H223),0)</f>
        <v>20345</v>
      </c>
      <c r="I224" s="13"/>
      <c r="J224" s="14">
        <f>TRUNC(SUMIF(N213:N223, N212, J213:J223),0)</f>
        <v>152</v>
      </c>
      <c r="K224" s="13"/>
      <c r="L224" s="14">
        <f>F224+H224+J224</f>
        <v>33835</v>
      </c>
      <c r="M224" s="8" t="s">
        <v>52</v>
      </c>
      <c r="N224" s="2" t="s">
        <v>72</v>
      </c>
      <c r="O224" s="2" t="s">
        <v>72</v>
      </c>
      <c r="P224" s="2" t="s">
        <v>52</v>
      </c>
      <c r="Q224" s="2" t="s">
        <v>52</v>
      </c>
      <c r="R224" s="2" t="s">
        <v>52</v>
      </c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2" t="s">
        <v>52</v>
      </c>
      <c r="AW224" s="2" t="s">
        <v>52</v>
      </c>
      <c r="AX224" s="2" t="s">
        <v>52</v>
      </c>
      <c r="AY224" s="2" t="s">
        <v>52</v>
      </c>
    </row>
    <row r="225" spans="1:51" ht="30" customHeight="1" x14ac:dyDescent="0.3">
      <c r="A225" s="9"/>
      <c r="B225" s="9"/>
      <c r="C225" s="9"/>
      <c r="D225" s="9"/>
      <c r="E225" s="13"/>
      <c r="F225" s="14"/>
      <c r="G225" s="13"/>
      <c r="H225" s="14"/>
      <c r="I225" s="13"/>
      <c r="J225" s="14"/>
      <c r="K225" s="13"/>
      <c r="L225" s="14"/>
      <c r="M225" s="9"/>
    </row>
    <row r="226" spans="1:51" ht="30" customHeight="1" x14ac:dyDescent="0.3">
      <c r="A226" s="41" t="s">
        <v>1116</v>
      </c>
      <c r="B226" s="41"/>
      <c r="C226" s="41"/>
      <c r="D226" s="41"/>
      <c r="E226" s="42"/>
      <c r="F226" s="43"/>
      <c r="G226" s="42"/>
      <c r="H226" s="43"/>
      <c r="I226" s="42"/>
      <c r="J226" s="43"/>
      <c r="K226" s="42"/>
      <c r="L226" s="43"/>
      <c r="M226" s="41"/>
      <c r="N226" s="1" t="s">
        <v>225</v>
      </c>
    </row>
    <row r="227" spans="1:51" ht="30" customHeight="1" x14ac:dyDescent="0.3">
      <c r="A227" s="8" t="s">
        <v>940</v>
      </c>
      <c r="B227" s="8" t="s">
        <v>941</v>
      </c>
      <c r="C227" s="8" t="s">
        <v>83</v>
      </c>
      <c r="D227" s="9">
        <v>2.1</v>
      </c>
      <c r="E227" s="13">
        <f>단가대비표!O50</f>
        <v>3337</v>
      </c>
      <c r="F227" s="14">
        <f t="shared" ref="F227:F235" si="47">TRUNC(E227*D227,1)</f>
        <v>7007.7</v>
      </c>
      <c r="G227" s="13">
        <f>단가대비표!P50</f>
        <v>0</v>
      </c>
      <c r="H227" s="14">
        <f t="shared" ref="H227:H235" si="48">TRUNC(G227*D227,1)</f>
        <v>0</v>
      </c>
      <c r="I227" s="13">
        <f>단가대비표!V50</f>
        <v>0</v>
      </c>
      <c r="J227" s="14">
        <f t="shared" ref="J227:J235" si="49">TRUNC(I227*D227,1)</f>
        <v>0</v>
      </c>
      <c r="K227" s="13">
        <f t="shared" ref="K227:K235" si="50">TRUNC(E227+G227+I227,1)</f>
        <v>3337</v>
      </c>
      <c r="L227" s="14">
        <f t="shared" ref="L227:L235" si="51">TRUNC(F227+H227+J227,1)</f>
        <v>7007.7</v>
      </c>
      <c r="M227" s="8" t="s">
        <v>942</v>
      </c>
      <c r="N227" s="2" t="s">
        <v>225</v>
      </c>
      <c r="O227" s="2" t="s">
        <v>943</v>
      </c>
      <c r="P227" s="2" t="s">
        <v>65</v>
      </c>
      <c r="Q227" s="2" t="s">
        <v>65</v>
      </c>
      <c r="R227" s="2" t="s">
        <v>64</v>
      </c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2" t="s">
        <v>52</v>
      </c>
      <c r="AW227" s="2" t="s">
        <v>1117</v>
      </c>
      <c r="AX227" s="2" t="s">
        <v>52</v>
      </c>
      <c r="AY227" s="2" t="s">
        <v>52</v>
      </c>
    </row>
    <row r="228" spans="1:51" ht="30" customHeight="1" x14ac:dyDescent="0.3">
      <c r="A228" s="8" t="s">
        <v>1102</v>
      </c>
      <c r="B228" s="8" t="s">
        <v>1103</v>
      </c>
      <c r="C228" s="8" t="s">
        <v>83</v>
      </c>
      <c r="D228" s="9">
        <v>1</v>
      </c>
      <c r="E228" s="13">
        <v>1401</v>
      </c>
      <c r="F228" s="14">
        <f t="shared" si="47"/>
        <v>1401</v>
      </c>
      <c r="G228" s="13">
        <v>7607</v>
      </c>
      <c r="H228" s="14">
        <f t="shared" si="48"/>
        <v>7607</v>
      </c>
      <c r="I228" s="13">
        <v>152</v>
      </c>
      <c r="J228" s="14">
        <f t="shared" si="49"/>
        <v>152</v>
      </c>
      <c r="K228" s="13">
        <f t="shared" si="50"/>
        <v>9160</v>
      </c>
      <c r="L228" s="14">
        <f t="shared" si="51"/>
        <v>9160</v>
      </c>
      <c r="M228" s="8" t="s">
        <v>1104</v>
      </c>
      <c r="N228" s="2" t="s">
        <v>225</v>
      </c>
      <c r="O228" s="2" t="s">
        <v>1105</v>
      </c>
      <c r="P228" s="2" t="s">
        <v>64</v>
      </c>
      <c r="Q228" s="2" t="s">
        <v>65</v>
      </c>
      <c r="R228" s="2" t="s">
        <v>65</v>
      </c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2" t="s">
        <v>52</v>
      </c>
      <c r="AW228" s="2" t="s">
        <v>1118</v>
      </c>
      <c r="AX228" s="2" t="s">
        <v>52</v>
      </c>
      <c r="AY228" s="2" t="s">
        <v>52</v>
      </c>
    </row>
    <row r="229" spans="1:51" ht="30" customHeight="1" x14ac:dyDescent="0.3">
      <c r="A229" s="8" t="s">
        <v>974</v>
      </c>
      <c r="B229" s="8" t="s">
        <v>975</v>
      </c>
      <c r="C229" s="8" t="s">
        <v>153</v>
      </c>
      <c r="D229" s="9">
        <v>0.7</v>
      </c>
      <c r="E229" s="13">
        <f>단가대비표!O66</f>
        <v>1410</v>
      </c>
      <c r="F229" s="14">
        <f t="shared" si="47"/>
        <v>987</v>
      </c>
      <c r="G229" s="13">
        <f>단가대비표!P66</f>
        <v>0</v>
      </c>
      <c r="H229" s="14">
        <f t="shared" si="48"/>
        <v>0</v>
      </c>
      <c r="I229" s="13">
        <f>단가대비표!V66</f>
        <v>0</v>
      </c>
      <c r="J229" s="14">
        <f t="shared" si="49"/>
        <v>0</v>
      </c>
      <c r="K229" s="13">
        <f t="shared" si="50"/>
        <v>1410</v>
      </c>
      <c r="L229" s="14">
        <f t="shared" si="51"/>
        <v>987</v>
      </c>
      <c r="M229" s="8" t="s">
        <v>976</v>
      </c>
      <c r="N229" s="2" t="s">
        <v>225</v>
      </c>
      <c r="O229" s="2" t="s">
        <v>977</v>
      </c>
      <c r="P229" s="2" t="s">
        <v>65</v>
      </c>
      <c r="Q229" s="2" t="s">
        <v>65</v>
      </c>
      <c r="R229" s="2" t="s">
        <v>64</v>
      </c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2" t="s">
        <v>52</v>
      </c>
      <c r="AW229" s="2" t="s">
        <v>1119</v>
      </c>
      <c r="AX229" s="2" t="s">
        <v>52</v>
      </c>
      <c r="AY229" s="2" t="s">
        <v>52</v>
      </c>
    </row>
    <row r="230" spans="1:51" ht="30" customHeight="1" x14ac:dyDescent="0.3">
      <c r="A230" s="8" t="s">
        <v>979</v>
      </c>
      <c r="B230" s="8" t="s">
        <v>980</v>
      </c>
      <c r="C230" s="8" t="s">
        <v>381</v>
      </c>
      <c r="D230" s="9">
        <v>4</v>
      </c>
      <c r="E230" s="13">
        <f>단가대비표!O105</f>
        <v>7</v>
      </c>
      <c r="F230" s="14">
        <f t="shared" si="47"/>
        <v>28</v>
      </c>
      <c r="G230" s="13">
        <f>단가대비표!P105</f>
        <v>0</v>
      </c>
      <c r="H230" s="14">
        <f t="shared" si="48"/>
        <v>0</v>
      </c>
      <c r="I230" s="13">
        <f>단가대비표!V105</f>
        <v>0</v>
      </c>
      <c r="J230" s="14">
        <f t="shared" si="49"/>
        <v>0</v>
      </c>
      <c r="K230" s="13">
        <f t="shared" si="50"/>
        <v>7</v>
      </c>
      <c r="L230" s="14">
        <f t="shared" si="51"/>
        <v>28</v>
      </c>
      <c r="M230" s="8" t="s">
        <v>981</v>
      </c>
      <c r="N230" s="2" t="s">
        <v>225</v>
      </c>
      <c r="O230" s="2" t="s">
        <v>982</v>
      </c>
      <c r="P230" s="2" t="s">
        <v>65</v>
      </c>
      <c r="Q230" s="2" t="s">
        <v>65</v>
      </c>
      <c r="R230" s="2" t="s">
        <v>64</v>
      </c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2" t="s">
        <v>52</v>
      </c>
      <c r="AW230" s="2" t="s">
        <v>1120</v>
      </c>
      <c r="AX230" s="2" t="s">
        <v>52</v>
      </c>
      <c r="AY230" s="2" t="s">
        <v>52</v>
      </c>
    </row>
    <row r="231" spans="1:51" ht="30" customHeight="1" x14ac:dyDescent="0.3">
      <c r="A231" s="8" t="s">
        <v>984</v>
      </c>
      <c r="B231" s="8" t="s">
        <v>985</v>
      </c>
      <c r="C231" s="8" t="s">
        <v>381</v>
      </c>
      <c r="D231" s="9">
        <v>20</v>
      </c>
      <c r="E231" s="13">
        <f>단가대비표!O106</f>
        <v>9</v>
      </c>
      <c r="F231" s="14">
        <f t="shared" si="47"/>
        <v>180</v>
      </c>
      <c r="G231" s="13">
        <f>단가대비표!P106</f>
        <v>0</v>
      </c>
      <c r="H231" s="14">
        <f t="shared" si="48"/>
        <v>0</v>
      </c>
      <c r="I231" s="13">
        <f>단가대비표!V106</f>
        <v>0</v>
      </c>
      <c r="J231" s="14">
        <f t="shared" si="49"/>
        <v>0</v>
      </c>
      <c r="K231" s="13">
        <f t="shared" si="50"/>
        <v>9</v>
      </c>
      <c r="L231" s="14">
        <f t="shared" si="51"/>
        <v>180</v>
      </c>
      <c r="M231" s="8" t="s">
        <v>986</v>
      </c>
      <c r="N231" s="2" t="s">
        <v>225</v>
      </c>
      <c r="O231" s="2" t="s">
        <v>987</v>
      </c>
      <c r="P231" s="2" t="s">
        <v>65</v>
      </c>
      <c r="Q231" s="2" t="s">
        <v>65</v>
      </c>
      <c r="R231" s="2" t="s">
        <v>64</v>
      </c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2" t="s">
        <v>52</v>
      </c>
      <c r="AW231" s="2" t="s">
        <v>1121</v>
      </c>
      <c r="AX231" s="2" t="s">
        <v>52</v>
      </c>
      <c r="AY231" s="2" t="s">
        <v>52</v>
      </c>
    </row>
    <row r="232" spans="1:51" ht="30" customHeight="1" x14ac:dyDescent="0.3">
      <c r="A232" s="8" t="s">
        <v>984</v>
      </c>
      <c r="B232" s="8" t="s">
        <v>989</v>
      </c>
      <c r="C232" s="8" t="s">
        <v>381</v>
      </c>
      <c r="D232" s="9">
        <v>40</v>
      </c>
      <c r="E232" s="13">
        <f>단가대비표!O107</f>
        <v>13.7</v>
      </c>
      <c r="F232" s="14">
        <f t="shared" si="47"/>
        <v>548</v>
      </c>
      <c r="G232" s="13">
        <f>단가대비표!P107</f>
        <v>0</v>
      </c>
      <c r="H232" s="14">
        <f t="shared" si="48"/>
        <v>0</v>
      </c>
      <c r="I232" s="13">
        <f>단가대비표!V107</f>
        <v>0</v>
      </c>
      <c r="J232" s="14">
        <f t="shared" si="49"/>
        <v>0</v>
      </c>
      <c r="K232" s="13">
        <f t="shared" si="50"/>
        <v>13.7</v>
      </c>
      <c r="L232" s="14">
        <f t="shared" si="51"/>
        <v>548</v>
      </c>
      <c r="M232" s="8" t="s">
        <v>990</v>
      </c>
      <c r="N232" s="2" t="s">
        <v>225</v>
      </c>
      <c r="O232" s="2" t="s">
        <v>991</v>
      </c>
      <c r="P232" s="2" t="s">
        <v>65</v>
      </c>
      <c r="Q232" s="2" t="s">
        <v>65</v>
      </c>
      <c r="R232" s="2" t="s">
        <v>64</v>
      </c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2" t="s">
        <v>52</v>
      </c>
      <c r="AW232" s="2" t="s">
        <v>1122</v>
      </c>
      <c r="AX232" s="2" t="s">
        <v>52</v>
      </c>
      <c r="AY232" s="2" t="s">
        <v>52</v>
      </c>
    </row>
    <row r="233" spans="1:51" ht="30" customHeight="1" x14ac:dyDescent="0.3">
      <c r="A233" s="8" t="s">
        <v>998</v>
      </c>
      <c r="B233" s="8" t="s">
        <v>999</v>
      </c>
      <c r="C233" s="8" t="s">
        <v>153</v>
      </c>
      <c r="D233" s="9">
        <v>1.3</v>
      </c>
      <c r="E233" s="13">
        <f>단가대비표!O45</f>
        <v>200</v>
      </c>
      <c r="F233" s="14">
        <f t="shared" si="47"/>
        <v>260</v>
      </c>
      <c r="G233" s="13">
        <f>단가대비표!P45</f>
        <v>0</v>
      </c>
      <c r="H233" s="14">
        <f t="shared" si="48"/>
        <v>0</v>
      </c>
      <c r="I233" s="13">
        <f>단가대비표!V45</f>
        <v>0</v>
      </c>
      <c r="J233" s="14">
        <f t="shared" si="49"/>
        <v>0</v>
      </c>
      <c r="K233" s="13">
        <f t="shared" si="50"/>
        <v>200</v>
      </c>
      <c r="L233" s="14">
        <f t="shared" si="51"/>
        <v>260</v>
      </c>
      <c r="M233" s="8" t="s">
        <v>1000</v>
      </c>
      <c r="N233" s="2" t="s">
        <v>225</v>
      </c>
      <c r="O233" s="2" t="s">
        <v>1001</v>
      </c>
      <c r="P233" s="2" t="s">
        <v>65</v>
      </c>
      <c r="Q233" s="2" t="s">
        <v>65</v>
      </c>
      <c r="R233" s="2" t="s">
        <v>64</v>
      </c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2" t="s">
        <v>52</v>
      </c>
      <c r="AW233" s="2" t="s">
        <v>1123</v>
      </c>
      <c r="AX233" s="2" t="s">
        <v>52</v>
      </c>
      <c r="AY233" s="2" t="s">
        <v>52</v>
      </c>
    </row>
    <row r="234" spans="1:51" ht="30" customHeight="1" x14ac:dyDescent="0.3">
      <c r="A234" s="8" t="s">
        <v>1003</v>
      </c>
      <c r="B234" s="8" t="s">
        <v>1004</v>
      </c>
      <c r="C234" s="8" t="s">
        <v>805</v>
      </c>
      <c r="D234" s="9">
        <v>0.3</v>
      </c>
      <c r="E234" s="13">
        <f>단가대비표!O119</f>
        <v>752</v>
      </c>
      <c r="F234" s="14">
        <f t="shared" si="47"/>
        <v>225.6</v>
      </c>
      <c r="G234" s="13">
        <f>단가대비표!P119</f>
        <v>0</v>
      </c>
      <c r="H234" s="14">
        <f t="shared" si="48"/>
        <v>0</v>
      </c>
      <c r="I234" s="13">
        <f>단가대비표!V119</f>
        <v>0</v>
      </c>
      <c r="J234" s="14">
        <f t="shared" si="49"/>
        <v>0</v>
      </c>
      <c r="K234" s="13">
        <f t="shared" si="50"/>
        <v>752</v>
      </c>
      <c r="L234" s="14">
        <f t="shared" si="51"/>
        <v>225.6</v>
      </c>
      <c r="M234" s="8" t="s">
        <v>1005</v>
      </c>
      <c r="N234" s="2" t="s">
        <v>225</v>
      </c>
      <c r="O234" s="2" t="s">
        <v>1006</v>
      </c>
      <c r="P234" s="2" t="s">
        <v>65</v>
      </c>
      <c r="Q234" s="2" t="s">
        <v>65</v>
      </c>
      <c r="R234" s="2" t="s">
        <v>64</v>
      </c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2" t="s">
        <v>52</v>
      </c>
      <c r="AW234" s="2" t="s">
        <v>1124</v>
      </c>
      <c r="AX234" s="2" t="s">
        <v>52</v>
      </c>
      <c r="AY234" s="2" t="s">
        <v>52</v>
      </c>
    </row>
    <row r="235" spans="1:51" ht="30" customHeight="1" x14ac:dyDescent="0.3">
      <c r="A235" s="8" t="s">
        <v>1012</v>
      </c>
      <c r="B235" s="8" t="s">
        <v>786</v>
      </c>
      <c r="C235" s="8" t="s">
        <v>787</v>
      </c>
      <c r="D235" s="9">
        <v>0.03</v>
      </c>
      <c r="E235" s="13">
        <f>단가대비표!O169</f>
        <v>0</v>
      </c>
      <c r="F235" s="14">
        <f t="shared" si="47"/>
        <v>0</v>
      </c>
      <c r="G235" s="13">
        <f>단가대비표!P169</f>
        <v>206710</v>
      </c>
      <c r="H235" s="14">
        <f t="shared" si="48"/>
        <v>6201.3</v>
      </c>
      <c r="I235" s="13">
        <f>단가대비표!V169</f>
        <v>0</v>
      </c>
      <c r="J235" s="14">
        <f t="shared" si="49"/>
        <v>0</v>
      </c>
      <c r="K235" s="13">
        <f t="shared" si="50"/>
        <v>206710</v>
      </c>
      <c r="L235" s="14">
        <f t="shared" si="51"/>
        <v>6201.3</v>
      </c>
      <c r="M235" s="8" t="s">
        <v>1013</v>
      </c>
      <c r="N235" s="2" t="s">
        <v>225</v>
      </c>
      <c r="O235" s="2" t="s">
        <v>1014</v>
      </c>
      <c r="P235" s="2" t="s">
        <v>65</v>
      </c>
      <c r="Q235" s="2" t="s">
        <v>65</v>
      </c>
      <c r="R235" s="2" t="s">
        <v>64</v>
      </c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2" t="s">
        <v>52</v>
      </c>
      <c r="AW235" s="2" t="s">
        <v>1125</v>
      </c>
      <c r="AX235" s="2" t="s">
        <v>52</v>
      </c>
      <c r="AY235" s="2" t="s">
        <v>52</v>
      </c>
    </row>
    <row r="236" spans="1:51" ht="30" customHeight="1" x14ac:dyDescent="0.3">
      <c r="A236" s="8" t="s">
        <v>730</v>
      </c>
      <c r="B236" s="8" t="s">
        <v>52</v>
      </c>
      <c r="C236" s="8" t="s">
        <v>52</v>
      </c>
      <c r="D236" s="9"/>
      <c r="E236" s="13"/>
      <c r="F236" s="14">
        <f>TRUNC(SUMIF(N227:N235, N226, F227:F235),0)</f>
        <v>10637</v>
      </c>
      <c r="G236" s="13"/>
      <c r="H236" s="14">
        <f>TRUNC(SUMIF(N227:N235, N226, H227:H235),0)</f>
        <v>13808</v>
      </c>
      <c r="I236" s="13"/>
      <c r="J236" s="14">
        <f>TRUNC(SUMIF(N227:N235, N226, J227:J235),0)</f>
        <v>152</v>
      </c>
      <c r="K236" s="13"/>
      <c r="L236" s="14">
        <f>F236+H236+J236</f>
        <v>24597</v>
      </c>
      <c r="M236" s="8" t="s">
        <v>52</v>
      </c>
      <c r="N236" s="2" t="s">
        <v>72</v>
      </c>
      <c r="O236" s="2" t="s">
        <v>72</v>
      </c>
      <c r="P236" s="2" t="s">
        <v>52</v>
      </c>
      <c r="Q236" s="2" t="s">
        <v>52</v>
      </c>
      <c r="R236" s="2" t="s">
        <v>52</v>
      </c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2" t="s">
        <v>52</v>
      </c>
      <c r="AW236" s="2" t="s">
        <v>52</v>
      </c>
      <c r="AX236" s="2" t="s">
        <v>52</v>
      </c>
      <c r="AY236" s="2" t="s">
        <v>52</v>
      </c>
    </row>
    <row r="237" spans="1:51" ht="30" customHeight="1" x14ac:dyDescent="0.3">
      <c r="A237" s="9"/>
      <c r="B237" s="9"/>
      <c r="C237" s="9"/>
      <c r="D237" s="9"/>
      <c r="E237" s="13"/>
      <c r="F237" s="14"/>
      <c r="G237" s="13"/>
      <c r="H237" s="14"/>
      <c r="I237" s="13"/>
      <c r="J237" s="14"/>
      <c r="K237" s="13"/>
      <c r="L237" s="14"/>
      <c r="M237" s="9"/>
    </row>
    <row r="238" spans="1:51" ht="30" customHeight="1" x14ac:dyDescent="0.3">
      <c r="A238" s="41" t="s">
        <v>1126</v>
      </c>
      <c r="B238" s="41"/>
      <c r="C238" s="41"/>
      <c r="D238" s="41"/>
      <c r="E238" s="42"/>
      <c r="F238" s="43"/>
      <c r="G238" s="42"/>
      <c r="H238" s="43"/>
      <c r="I238" s="42"/>
      <c r="J238" s="43"/>
      <c r="K238" s="42"/>
      <c r="L238" s="43"/>
      <c r="M238" s="41"/>
      <c r="N238" s="1" t="s">
        <v>229</v>
      </c>
    </row>
    <row r="239" spans="1:51" ht="30" customHeight="1" x14ac:dyDescent="0.3">
      <c r="A239" s="8" t="s">
        <v>940</v>
      </c>
      <c r="B239" s="8" t="s">
        <v>941</v>
      </c>
      <c r="C239" s="8" t="s">
        <v>83</v>
      </c>
      <c r="D239" s="9">
        <v>2.1</v>
      </c>
      <c r="E239" s="13">
        <f>단가대비표!O50</f>
        <v>3337</v>
      </c>
      <c r="F239" s="14">
        <f t="shared" ref="F239:F247" si="52">TRUNC(E239*D239,1)</f>
        <v>7007.7</v>
      </c>
      <c r="G239" s="13">
        <f>단가대비표!P50</f>
        <v>0</v>
      </c>
      <c r="H239" s="14">
        <f t="shared" ref="H239:H247" si="53">TRUNC(G239*D239,1)</f>
        <v>0</v>
      </c>
      <c r="I239" s="13">
        <f>단가대비표!V50</f>
        <v>0</v>
      </c>
      <c r="J239" s="14">
        <f t="shared" ref="J239:J247" si="54">TRUNC(I239*D239,1)</f>
        <v>0</v>
      </c>
      <c r="K239" s="13">
        <f t="shared" ref="K239:K247" si="55">TRUNC(E239+G239+I239,1)</f>
        <v>3337</v>
      </c>
      <c r="L239" s="14">
        <f t="shared" ref="L239:L247" si="56">TRUNC(F239+H239+J239,1)</f>
        <v>7007.7</v>
      </c>
      <c r="M239" s="8" t="s">
        <v>942</v>
      </c>
      <c r="N239" s="2" t="s">
        <v>229</v>
      </c>
      <c r="O239" s="2" t="s">
        <v>943</v>
      </c>
      <c r="P239" s="2" t="s">
        <v>65</v>
      </c>
      <c r="Q239" s="2" t="s">
        <v>65</v>
      </c>
      <c r="R239" s="2" t="s">
        <v>64</v>
      </c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2" t="s">
        <v>52</v>
      </c>
      <c r="AW239" s="2" t="s">
        <v>1127</v>
      </c>
      <c r="AX239" s="2" t="s">
        <v>52</v>
      </c>
      <c r="AY239" s="2" t="s">
        <v>52</v>
      </c>
    </row>
    <row r="240" spans="1:51" ht="30" customHeight="1" x14ac:dyDescent="0.3">
      <c r="A240" s="8" t="s">
        <v>1102</v>
      </c>
      <c r="B240" s="8" t="s">
        <v>1103</v>
      </c>
      <c r="C240" s="8" t="s">
        <v>83</v>
      </c>
      <c r="D240" s="9">
        <v>2</v>
      </c>
      <c r="E240" s="13">
        <v>1401</v>
      </c>
      <c r="F240" s="14">
        <f t="shared" si="52"/>
        <v>2802</v>
      </c>
      <c r="G240" s="13">
        <v>7607</v>
      </c>
      <c r="H240" s="14">
        <f t="shared" si="53"/>
        <v>15214</v>
      </c>
      <c r="I240" s="13">
        <v>152</v>
      </c>
      <c r="J240" s="14">
        <f t="shared" si="54"/>
        <v>304</v>
      </c>
      <c r="K240" s="13">
        <f t="shared" si="55"/>
        <v>9160</v>
      </c>
      <c r="L240" s="14">
        <f t="shared" si="56"/>
        <v>18320</v>
      </c>
      <c r="M240" s="8" t="s">
        <v>1104</v>
      </c>
      <c r="N240" s="2" t="s">
        <v>229</v>
      </c>
      <c r="O240" s="2" t="s">
        <v>1105</v>
      </c>
      <c r="P240" s="2" t="s">
        <v>64</v>
      </c>
      <c r="Q240" s="2" t="s">
        <v>65</v>
      </c>
      <c r="R240" s="2" t="s">
        <v>65</v>
      </c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2" t="s">
        <v>52</v>
      </c>
      <c r="AW240" s="2" t="s">
        <v>1128</v>
      </c>
      <c r="AX240" s="2" t="s">
        <v>52</v>
      </c>
      <c r="AY240" s="2" t="s">
        <v>52</v>
      </c>
    </row>
    <row r="241" spans="1:51" ht="30" customHeight="1" x14ac:dyDescent="0.3">
      <c r="A241" s="8" t="s">
        <v>974</v>
      </c>
      <c r="B241" s="8" t="s">
        <v>975</v>
      </c>
      <c r="C241" s="8" t="s">
        <v>153</v>
      </c>
      <c r="D241" s="9">
        <v>0.7</v>
      </c>
      <c r="E241" s="13">
        <f>단가대비표!O66</f>
        <v>1410</v>
      </c>
      <c r="F241" s="14">
        <f t="shared" si="52"/>
        <v>987</v>
      </c>
      <c r="G241" s="13">
        <f>단가대비표!P66</f>
        <v>0</v>
      </c>
      <c r="H241" s="14">
        <f t="shared" si="53"/>
        <v>0</v>
      </c>
      <c r="I241" s="13">
        <f>단가대비표!V66</f>
        <v>0</v>
      </c>
      <c r="J241" s="14">
        <f t="shared" si="54"/>
        <v>0</v>
      </c>
      <c r="K241" s="13">
        <f t="shared" si="55"/>
        <v>1410</v>
      </c>
      <c r="L241" s="14">
        <f t="shared" si="56"/>
        <v>987</v>
      </c>
      <c r="M241" s="8" t="s">
        <v>976</v>
      </c>
      <c r="N241" s="2" t="s">
        <v>229</v>
      </c>
      <c r="O241" s="2" t="s">
        <v>977</v>
      </c>
      <c r="P241" s="2" t="s">
        <v>65</v>
      </c>
      <c r="Q241" s="2" t="s">
        <v>65</v>
      </c>
      <c r="R241" s="2" t="s">
        <v>64</v>
      </c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2" t="s">
        <v>52</v>
      </c>
      <c r="AW241" s="2" t="s">
        <v>1129</v>
      </c>
      <c r="AX241" s="2" t="s">
        <v>52</v>
      </c>
      <c r="AY241" s="2" t="s">
        <v>52</v>
      </c>
    </row>
    <row r="242" spans="1:51" ht="30" customHeight="1" x14ac:dyDescent="0.3">
      <c r="A242" s="8" t="s">
        <v>979</v>
      </c>
      <c r="B242" s="8" t="s">
        <v>980</v>
      </c>
      <c r="C242" s="8" t="s">
        <v>381</v>
      </c>
      <c r="D242" s="9">
        <v>4</v>
      </c>
      <c r="E242" s="13">
        <f>단가대비표!O105</f>
        <v>7</v>
      </c>
      <c r="F242" s="14">
        <f t="shared" si="52"/>
        <v>28</v>
      </c>
      <c r="G242" s="13">
        <f>단가대비표!P105</f>
        <v>0</v>
      </c>
      <c r="H242" s="14">
        <f t="shared" si="53"/>
        <v>0</v>
      </c>
      <c r="I242" s="13">
        <f>단가대비표!V105</f>
        <v>0</v>
      </c>
      <c r="J242" s="14">
        <f t="shared" si="54"/>
        <v>0</v>
      </c>
      <c r="K242" s="13">
        <f t="shared" si="55"/>
        <v>7</v>
      </c>
      <c r="L242" s="14">
        <f t="shared" si="56"/>
        <v>28</v>
      </c>
      <c r="M242" s="8" t="s">
        <v>981</v>
      </c>
      <c r="N242" s="2" t="s">
        <v>229</v>
      </c>
      <c r="O242" s="2" t="s">
        <v>982</v>
      </c>
      <c r="P242" s="2" t="s">
        <v>65</v>
      </c>
      <c r="Q242" s="2" t="s">
        <v>65</v>
      </c>
      <c r="R242" s="2" t="s">
        <v>64</v>
      </c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2" t="s">
        <v>52</v>
      </c>
      <c r="AW242" s="2" t="s">
        <v>1130</v>
      </c>
      <c r="AX242" s="2" t="s">
        <v>52</v>
      </c>
      <c r="AY242" s="2" t="s">
        <v>52</v>
      </c>
    </row>
    <row r="243" spans="1:51" ht="30" customHeight="1" x14ac:dyDescent="0.3">
      <c r="A243" s="8" t="s">
        <v>984</v>
      </c>
      <c r="B243" s="8" t="s">
        <v>985</v>
      </c>
      <c r="C243" s="8" t="s">
        <v>381</v>
      </c>
      <c r="D243" s="9">
        <v>20</v>
      </c>
      <c r="E243" s="13">
        <f>단가대비표!O106</f>
        <v>9</v>
      </c>
      <c r="F243" s="14">
        <f t="shared" si="52"/>
        <v>180</v>
      </c>
      <c r="G243" s="13">
        <f>단가대비표!P106</f>
        <v>0</v>
      </c>
      <c r="H243" s="14">
        <f t="shared" si="53"/>
        <v>0</v>
      </c>
      <c r="I243" s="13">
        <f>단가대비표!V106</f>
        <v>0</v>
      </c>
      <c r="J243" s="14">
        <f t="shared" si="54"/>
        <v>0</v>
      </c>
      <c r="K243" s="13">
        <f t="shared" si="55"/>
        <v>9</v>
      </c>
      <c r="L243" s="14">
        <f t="shared" si="56"/>
        <v>180</v>
      </c>
      <c r="M243" s="8" t="s">
        <v>986</v>
      </c>
      <c r="N243" s="2" t="s">
        <v>229</v>
      </c>
      <c r="O243" s="2" t="s">
        <v>987</v>
      </c>
      <c r="P243" s="2" t="s">
        <v>65</v>
      </c>
      <c r="Q243" s="2" t="s">
        <v>65</v>
      </c>
      <c r="R243" s="2" t="s">
        <v>64</v>
      </c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2" t="s">
        <v>52</v>
      </c>
      <c r="AW243" s="2" t="s">
        <v>1131</v>
      </c>
      <c r="AX243" s="2" t="s">
        <v>52</v>
      </c>
      <c r="AY243" s="2" t="s">
        <v>52</v>
      </c>
    </row>
    <row r="244" spans="1:51" ht="30" customHeight="1" x14ac:dyDescent="0.3">
      <c r="A244" s="8" t="s">
        <v>984</v>
      </c>
      <c r="B244" s="8" t="s">
        <v>989</v>
      </c>
      <c r="C244" s="8" t="s">
        <v>381</v>
      </c>
      <c r="D244" s="9">
        <v>40</v>
      </c>
      <c r="E244" s="13">
        <f>단가대비표!O107</f>
        <v>13.7</v>
      </c>
      <c r="F244" s="14">
        <f t="shared" si="52"/>
        <v>548</v>
      </c>
      <c r="G244" s="13">
        <f>단가대비표!P107</f>
        <v>0</v>
      </c>
      <c r="H244" s="14">
        <f t="shared" si="53"/>
        <v>0</v>
      </c>
      <c r="I244" s="13">
        <f>단가대비표!V107</f>
        <v>0</v>
      </c>
      <c r="J244" s="14">
        <f t="shared" si="54"/>
        <v>0</v>
      </c>
      <c r="K244" s="13">
        <f t="shared" si="55"/>
        <v>13.7</v>
      </c>
      <c r="L244" s="14">
        <f t="shared" si="56"/>
        <v>548</v>
      </c>
      <c r="M244" s="8" t="s">
        <v>990</v>
      </c>
      <c r="N244" s="2" t="s">
        <v>229</v>
      </c>
      <c r="O244" s="2" t="s">
        <v>991</v>
      </c>
      <c r="P244" s="2" t="s">
        <v>65</v>
      </c>
      <c r="Q244" s="2" t="s">
        <v>65</v>
      </c>
      <c r="R244" s="2" t="s">
        <v>64</v>
      </c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2" t="s">
        <v>52</v>
      </c>
      <c r="AW244" s="2" t="s">
        <v>1132</v>
      </c>
      <c r="AX244" s="2" t="s">
        <v>52</v>
      </c>
      <c r="AY244" s="2" t="s">
        <v>52</v>
      </c>
    </row>
    <row r="245" spans="1:51" ht="30" customHeight="1" x14ac:dyDescent="0.3">
      <c r="A245" s="8" t="s">
        <v>998</v>
      </c>
      <c r="B245" s="8" t="s">
        <v>999</v>
      </c>
      <c r="C245" s="8" t="s">
        <v>153</v>
      </c>
      <c r="D245" s="9">
        <v>1.3</v>
      </c>
      <c r="E245" s="13">
        <f>단가대비표!O45</f>
        <v>200</v>
      </c>
      <c r="F245" s="14">
        <f t="shared" si="52"/>
        <v>260</v>
      </c>
      <c r="G245" s="13">
        <f>단가대비표!P45</f>
        <v>0</v>
      </c>
      <c r="H245" s="14">
        <f t="shared" si="53"/>
        <v>0</v>
      </c>
      <c r="I245" s="13">
        <f>단가대비표!V45</f>
        <v>0</v>
      </c>
      <c r="J245" s="14">
        <f t="shared" si="54"/>
        <v>0</v>
      </c>
      <c r="K245" s="13">
        <f t="shared" si="55"/>
        <v>200</v>
      </c>
      <c r="L245" s="14">
        <f t="shared" si="56"/>
        <v>260</v>
      </c>
      <c r="M245" s="8" t="s">
        <v>1000</v>
      </c>
      <c r="N245" s="2" t="s">
        <v>229</v>
      </c>
      <c r="O245" s="2" t="s">
        <v>1001</v>
      </c>
      <c r="P245" s="2" t="s">
        <v>65</v>
      </c>
      <c r="Q245" s="2" t="s">
        <v>65</v>
      </c>
      <c r="R245" s="2" t="s">
        <v>64</v>
      </c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2" t="s">
        <v>52</v>
      </c>
      <c r="AW245" s="2" t="s">
        <v>1133</v>
      </c>
      <c r="AX245" s="2" t="s">
        <v>52</v>
      </c>
      <c r="AY245" s="2" t="s">
        <v>52</v>
      </c>
    </row>
    <row r="246" spans="1:51" ht="30" customHeight="1" x14ac:dyDescent="0.3">
      <c r="A246" s="8" t="s">
        <v>1003</v>
      </c>
      <c r="B246" s="8" t="s">
        <v>1004</v>
      </c>
      <c r="C246" s="8" t="s">
        <v>805</v>
      </c>
      <c r="D246" s="9">
        <v>0.3</v>
      </c>
      <c r="E246" s="13">
        <f>단가대비표!O119</f>
        <v>752</v>
      </c>
      <c r="F246" s="14">
        <f t="shared" si="52"/>
        <v>225.6</v>
      </c>
      <c r="G246" s="13">
        <f>단가대비표!P119</f>
        <v>0</v>
      </c>
      <c r="H246" s="14">
        <f t="shared" si="53"/>
        <v>0</v>
      </c>
      <c r="I246" s="13">
        <f>단가대비표!V119</f>
        <v>0</v>
      </c>
      <c r="J246" s="14">
        <f t="shared" si="54"/>
        <v>0</v>
      </c>
      <c r="K246" s="13">
        <f t="shared" si="55"/>
        <v>752</v>
      </c>
      <c r="L246" s="14">
        <f t="shared" si="56"/>
        <v>225.6</v>
      </c>
      <c r="M246" s="8" t="s">
        <v>1005</v>
      </c>
      <c r="N246" s="2" t="s">
        <v>229</v>
      </c>
      <c r="O246" s="2" t="s">
        <v>1006</v>
      </c>
      <c r="P246" s="2" t="s">
        <v>65</v>
      </c>
      <c r="Q246" s="2" t="s">
        <v>65</v>
      </c>
      <c r="R246" s="2" t="s">
        <v>64</v>
      </c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2" t="s">
        <v>52</v>
      </c>
      <c r="AW246" s="2" t="s">
        <v>1134</v>
      </c>
      <c r="AX246" s="2" t="s">
        <v>52</v>
      </c>
      <c r="AY246" s="2" t="s">
        <v>52</v>
      </c>
    </row>
    <row r="247" spans="1:51" ht="30" customHeight="1" x14ac:dyDescent="0.3">
      <c r="A247" s="8" t="s">
        <v>1012</v>
      </c>
      <c r="B247" s="8" t="s">
        <v>786</v>
      </c>
      <c r="C247" s="8" t="s">
        <v>787</v>
      </c>
      <c r="D247" s="9">
        <v>0.03</v>
      </c>
      <c r="E247" s="13">
        <f>단가대비표!O169</f>
        <v>0</v>
      </c>
      <c r="F247" s="14">
        <f t="shared" si="52"/>
        <v>0</v>
      </c>
      <c r="G247" s="13">
        <f>단가대비표!P169</f>
        <v>206710</v>
      </c>
      <c r="H247" s="14">
        <f t="shared" si="53"/>
        <v>6201.3</v>
      </c>
      <c r="I247" s="13">
        <f>단가대비표!V169</f>
        <v>0</v>
      </c>
      <c r="J247" s="14">
        <f t="shared" si="54"/>
        <v>0</v>
      </c>
      <c r="K247" s="13">
        <f t="shared" si="55"/>
        <v>206710</v>
      </c>
      <c r="L247" s="14">
        <f t="shared" si="56"/>
        <v>6201.3</v>
      </c>
      <c r="M247" s="8" t="s">
        <v>1013</v>
      </c>
      <c r="N247" s="2" t="s">
        <v>229</v>
      </c>
      <c r="O247" s="2" t="s">
        <v>1014</v>
      </c>
      <c r="P247" s="2" t="s">
        <v>65</v>
      </c>
      <c r="Q247" s="2" t="s">
        <v>65</v>
      </c>
      <c r="R247" s="2" t="s">
        <v>64</v>
      </c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2" t="s">
        <v>52</v>
      </c>
      <c r="AW247" s="2" t="s">
        <v>1135</v>
      </c>
      <c r="AX247" s="2" t="s">
        <v>52</v>
      </c>
      <c r="AY247" s="2" t="s">
        <v>52</v>
      </c>
    </row>
    <row r="248" spans="1:51" ht="30" customHeight="1" x14ac:dyDescent="0.3">
      <c r="A248" s="8" t="s">
        <v>730</v>
      </c>
      <c r="B248" s="8" t="s">
        <v>52</v>
      </c>
      <c r="C248" s="8" t="s">
        <v>52</v>
      </c>
      <c r="D248" s="9"/>
      <c r="E248" s="13"/>
      <c r="F248" s="14">
        <f>TRUNC(SUMIF(N239:N247, N238, F239:F247),0)</f>
        <v>12038</v>
      </c>
      <c r="G248" s="13"/>
      <c r="H248" s="14">
        <f>TRUNC(SUMIF(N239:N247, N238, H239:H247),0)</f>
        <v>21415</v>
      </c>
      <c r="I248" s="13"/>
      <c r="J248" s="14">
        <f>TRUNC(SUMIF(N239:N247, N238, J239:J247),0)</f>
        <v>304</v>
      </c>
      <c r="K248" s="13"/>
      <c r="L248" s="14">
        <f>F248+H248+J248</f>
        <v>33757</v>
      </c>
      <c r="M248" s="8" t="s">
        <v>52</v>
      </c>
      <c r="N248" s="2" t="s">
        <v>72</v>
      </c>
      <c r="O248" s="2" t="s">
        <v>72</v>
      </c>
      <c r="P248" s="2" t="s">
        <v>52</v>
      </c>
      <c r="Q248" s="2" t="s">
        <v>52</v>
      </c>
      <c r="R248" s="2" t="s">
        <v>52</v>
      </c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2" t="s">
        <v>52</v>
      </c>
      <c r="AW248" s="2" t="s">
        <v>52</v>
      </c>
      <c r="AX248" s="2" t="s">
        <v>52</v>
      </c>
      <c r="AY248" s="2" t="s">
        <v>52</v>
      </c>
    </row>
    <row r="249" spans="1:51" ht="30" customHeight="1" x14ac:dyDescent="0.3">
      <c r="A249" s="9"/>
      <c r="B249" s="9"/>
      <c r="C249" s="9"/>
      <c r="D249" s="9"/>
      <c r="E249" s="13"/>
      <c r="F249" s="14"/>
      <c r="G249" s="13"/>
      <c r="H249" s="14"/>
      <c r="I249" s="13"/>
      <c r="J249" s="14"/>
      <c r="K249" s="13"/>
      <c r="L249" s="14"/>
      <c r="M249" s="9"/>
    </row>
    <row r="250" spans="1:51" ht="30" customHeight="1" x14ac:dyDescent="0.3">
      <c r="A250" s="41" t="s">
        <v>1136</v>
      </c>
      <c r="B250" s="41"/>
      <c r="C250" s="41"/>
      <c r="D250" s="41"/>
      <c r="E250" s="42"/>
      <c r="F250" s="43"/>
      <c r="G250" s="42"/>
      <c r="H250" s="43"/>
      <c r="I250" s="42"/>
      <c r="J250" s="43"/>
      <c r="K250" s="42"/>
      <c r="L250" s="43"/>
      <c r="M250" s="41"/>
      <c r="N250" s="1" t="s">
        <v>234</v>
      </c>
    </row>
    <row r="251" spans="1:51" ht="30" customHeight="1" x14ac:dyDescent="0.3">
      <c r="A251" s="8" t="s">
        <v>1102</v>
      </c>
      <c r="B251" s="8" t="s">
        <v>1137</v>
      </c>
      <c r="C251" s="8" t="s">
        <v>83</v>
      </c>
      <c r="D251" s="9">
        <v>2</v>
      </c>
      <c r="E251" s="13">
        <v>972</v>
      </c>
      <c r="F251" s="14">
        <f>TRUNC(E251*D251,1)</f>
        <v>1944</v>
      </c>
      <c r="G251" s="13">
        <v>7607</v>
      </c>
      <c r="H251" s="14">
        <f>TRUNC(G251*D251,1)</f>
        <v>15214</v>
      </c>
      <c r="I251" s="13">
        <v>152</v>
      </c>
      <c r="J251" s="14">
        <f>TRUNC(I251*D251,1)</f>
        <v>304</v>
      </c>
      <c r="K251" s="13">
        <f>TRUNC(E251+G251+I251,1)</f>
        <v>8731</v>
      </c>
      <c r="L251" s="14">
        <f>TRUNC(F251+H251+J251,1)</f>
        <v>17462</v>
      </c>
      <c r="M251" s="8" t="s">
        <v>1138</v>
      </c>
      <c r="N251" s="2" t="s">
        <v>234</v>
      </c>
      <c r="O251" s="2" t="s">
        <v>1139</v>
      </c>
      <c r="P251" s="2" t="s">
        <v>64</v>
      </c>
      <c r="Q251" s="2" t="s">
        <v>65</v>
      </c>
      <c r="R251" s="2" t="s">
        <v>65</v>
      </c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2" t="s">
        <v>52</v>
      </c>
      <c r="AW251" s="2" t="s">
        <v>1140</v>
      </c>
      <c r="AX251" s="2" t="s">
        <v>52</v>
      </c>
      <c r="AY251" s="2" t="s">
        <v>52</v>
      </c>
    </row>
    <row r="252" spans="1:51" ht="30" customHeight="1" x14ac:dyDescent="0.3">
      <c r="A252" s="8" t="s">
        <v>1141</v>
      </c>
      <c r="B252" s="8" t="s">
        <v>1142</v>
      </c>
      <c r="C252" s="8" t="s">
        <v>83</v>
      </c>
      <c r="D252" s="9">
        <v>1</v>
      </c>
      <c r="E252" s="13">
        <v>164800</v>
      </c>
      <c r="F252" s="14">
        <f>TRUNC(E252*D252,1)</f>
        <v>164800</v>
      </c>
      <c r="G252" s="13">
        <v>13907</v>
      </c>
      <c r="H252" s="14">
        <f>TRUNC(G252*D252,1)</f>
        <v>13907</v>
      </c>
      <c r="I252" s="13">
        <v>278</v>
      </c>
      <c r="J252" s="14">
        <f>TRUNC(I252*D252,1)</f>
        <v>278</v>
      </c>
      <c r="K252" s="13">
        <f>TRUNC(E252+G252+I252,1)</f>
        <v>178985</v>
      </c>
      <c r="L252" s="14">
        <f>TRUNC(F252+H252+J252,1)</f>
        <v>178985</v>
      </c>
      <c r="M252" s="8" t="s">
        <v>1143</v>
      </c>
      <c r="N252" s="2" t="s">
        <v>234</v>
      </c>
      <c r="O252" s="2" t="s">
        <v>1144</v>
      </c>
      <c r="P252" s="2" t="s">
        <v>64</v>
      </c>
      <c r="Q252" s="2" t="s">
        <v>65</v>
      </c>
      <c r="R252" s="2" t="s">
        <v>65</v>
      </c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2" t="s">
        <v>52</v>
      </c>
      <c r="AW252" s="2" t="s">
        <v>1145</v>
      </c>
      <c r="AX252" s="2" t="s">
        <v>52</v>
      </c>
      <c r="AY252" s="2" t="s">
        <v>52</v>
      </c>
    </row>
    <row r="253" spans="1:51" ht="30" customHeight="1" x14ac:dyDescent="0.3">
      <c r="A253" s="8" t="s">
        <v>730</v>
      </c>
      <c r="B253" s="8" t="s">
        <v>52</v>
      </c>
      <c r="C253" s="8" t="s">
        <v>52</v>
      </c>
      <c r="D253" s="9"/>
      <c r="E253" s="13"/>
      <c r="F253" s="14">
        <f>TRUNC(SUMIF(N251:N252, N250, F251:F252),0)</f>
        <v>166744</v>
      </c>
      <c r="G253" s="13"/>
      <c r="H253" s="14">
        <f>TRUNC(SUMIF(N251:N252, N250, H251:H252),0)</f>
        <v>29121</v>
      </c>
      <c r="I253" s="13"/>
      <c r="J253" s="14">
        <f>TRUNC(SUMIF(N251:N252, N250, J251:J252),0)</f>
        <v>582</v>
      </c>
      <c r="K253" s="13"/>
      <c r="L253" s="14">
        <f>F253+H253+J253</f>
        <v>196447</v>
      </c>
      <c r="M253" s="8" t="s">
        <v>52</v>
      </c>
      <c r="N253" s="2" t="s">
        <v>72</v>
      </c>
      <c r="O253" s="2" t="s">
        <v>72</v>
      </c>
      <c r="P253" s="2" t="s">
        <v>52</v>
      </c>
      <c r="Q253" s="2" t="s">
        <v>52</v>
      </c>
      <c r="R253" s="2" t="s">
        <v>52</v>
      </c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2" t="s">
        <v>52</v>
      </c>
      <c r="AW253" s="2" t="s">
        <v>52</v>
      </c>
      <c r="AX253" s="2" t="s">
        <v>52</v>
      </c>
      <c r="AY253" s="2" t="s">
        <v>52</v>
      </c>
    </row>
    <row r="254" spans="1:51" ht="30" customHeight="1" x14ac:dyDescent="0.3">
      <c r="A254" s="9"/>
      <c r="B254" s="9"/>
      <c r="C254" s="9"/>
      <c r="D254" s="9"/>
      <c r="E254" s="13"/>
      <c r="F254" s="14"/>
      <c r="G254" s="13"/>
      <c r="H254" s="14"/>
      <c r="I254" s="13"/>
      <c r="J254" s="14"/>
      <c r="K254" s="13"/>
      <c r="L254" s="14"/>
      <c r="M254" s="9"/>
    </row>
    <row r="255" spans="1:51" ht="30" customHeight="1" x14ac:dyDescent="0.3">
      <c r="A255" s="41" t="s">
        <v>1146</v>
      </c>
      <c r="B255" s="41"/>
      <c r="C255" s="41"/>
      <c r="D255" s="41"/>
      <c r="E255" s="42"/>
      <c r="F255" s="43"/>
      <c r="G255" s="42"/>
      <c r="H255" s="43"/>
      <c r="I255" s="42"/>
      <c r="J255" s="43"/>
      <c r="K255" s="42"/>
      <c r="L255" s="43"/>
      <c r="M255" s="41"/>
      <c r="N255" s="1" t="s">
        <v>239</v>
      </c>
    </row>
    <row r="256" spans="1:51" ht="30" customHeight="1" x14ac:dyDescent="0.3">
      <c r="A256" s="8" t="s">
        <v>1083</v>
      </c>
      <c r="B256" s="8" t="s">
        <v>1084</v>
      </c>
      <c r="C256" s="8" t="s">
        <v>83</v>
      </c>
      <c r="D256" s="9">
        <v>1.05</v>
      </c>
      <c r="E256" s="13">
        <f>단가대비표!O52</f>
        <v>120000</v>
      </c>
      <c r="F256" s="14">
        <f>TRUNC(E256*D256,1)</f>
        <v>126000</v>
      </c>
      <c r="G256" s="13">
        <f>단가대비표!P52</f>
        <v>0</v>
      </c>
      <c r="H256" s="14">
        <f>TRUNC(G256*D256,1)</f>
        <v>0</v>
      </c>
      <c r="I256" s="13">
        <f>단가대비표!V52</f>
        <v>0</v>
      </c>
      <c r="J256" s="14">
        <f>TRUNC(I256*D256,1)</f>
        <v>0</v>
      </c>
      <c r="K256" s="13">
        <f t="shared" ref="K256:L259" si="57">TRUNC(E256+G256+I256,1)</f>
        <v>120000</v>
      </c>
      <c r="L256" s="14">
        <f t="shared" si="57"/>
        <v>126000</v>
      </c>
      <c r="M256" s="8" t="s">
        <v>1085</v>
      </c>
      <c r="N256" s="2" t="s">
        <v>239</v>
      </c>
      <c r="O256" s="2" t="s">
        <v>1086</v>
      </c>
      <c r="P256" s="2" t="s">
        <v>65</v>
      </c>
      <c r="Q256" s="2" t="s">
        <v>65</v>
      </c>
      <c r="R256" s="2" t="s">
        <v>64</v>
      </c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2" t="s">
        <v>52</v>
      </c>
      <c r="AW256" s="2" t="s">
        <v>1147</v>
      </c>
      <c r="AX256" s="2" t="s">
        <v>52</v>
      </c>
      <c r="AY256" s="2" t="s">
        <v>52</v>
      </c>
    </row>
    <row r="257" spans="1:51" ht="30" customHeight="1" x14ac:dyDescent="0.3">
      <c r="A257" s="8" t="s">
        <v>1148</v>
      </c>
      <c r="B257" s="8" t="s">
        <v>1149</v>
      </c>
      <c r="C257" s="8" t="s">
        <v>153</v>
      </c>
      <c r="D257" s="9">
        <v>3.05</v>
      </c>
      <c r="E257" s="13">
        <f>단가대비표!O21</f>
        <v>1600</v>
      </c>
      <c r="F257" s="14">
        <f>TRUNC(E257*D257,1)</f>
        <v>4880</v>
      </c>
      <c r="G257" s="13">
        <f>단가대비표!P21</f>
        <v>0</v>
      </c>
      <c r="H257" s="14">
        <f>TRUNC(G257*D257,1)</f>
        <v>0</v>
      </c>
      <c r="I257" s="13">
        <f>단가대비표!V21</f>
        <v>0</v>
      </c>
      <c r="J257" s="14">
        <f>TRUNC(I257*D257,1)</f>
        <v>0</v>
      </c>
      <c r="K257" s="13">
        <f t="shared" si="57"/>
        <v>1600</v>
      </c>
      <c r="L257" s="14">
        <f t="shared" si="57"/>
        <v>4880</v>
      </c>
      <c r="M257" s="8" t="s">
        <v>1150</v>
      </c>
      <c r="N257" s="2" t="s">
        <v>239</v>
      </c>
      <c r="O257" s="2" t="s">
        <v>1151</v>
      </c>
      <c r="P257" s="2" t="s">
        <v>65</v>
      </c>
      <c r="Q257" s="2" t="s">
        <v>65</v>
      </c>
      <c r="R257" s="2" t="s">
        <v>64</v>
      </c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2" t="s">
        <v>52</v>
      </c>
      <c r="AW257" s="2" t="s">
        <v>1152</v>
      </c>
      <c r="AX257" s="2" t="s">
        <v>52</v>
      </c>
      <c r="AY257" s="2" t="s">
        <v>52</v>
      </c>
    </row>
    <row r="258" spans="1:51" ht="30" customHeight="1" x14ac:dyDescent="0.3">
      <c r="A258" s="8" t="s">
        <v>1153</v>
      </c>
      <c r="B258" s="8" t="s">
        <v>1154</v>
      </c>
      <c r="C258" s="8" t="s">
        <v>805</v>
      </c>
      <c r="D258" s="9">
        <v>0.28000000000000003</v>
      </c>
      <c r="E258" s="13">
        <f>단가대비표!O117</f>
        <v>2070</v>
      </c>
      <c r="F258" s="14">
        <f>TRUNC(E258*D258,1)</f>
        <v>579.6</v>
      </c>
      <c r="G258" s="13">
        <f>단가대비표!P117</f>
        <v>0</v>
      </c>
      <c r="H258" s="14">
        <f>TRUNC(G258*D258,1)</f>
        <v>0</v>
      </c>
      <c r="I258" s="13">
        <f>단가대비표!V117</f>
        <v>0</v>
      </c>
      <c r="J258" s="14">
        <f>TRUNC(I258*D258,1)</f>
        <v>0</v>
      </c>
      <c r="K258" s="13">
        <f t="shared" si="57"/>
        <v>2070</v>
      </c>
      <c r="L258" s="14">
        <f t="shared" si="57"/>
        <v>579.6</v>
      </c>
      <c r="M258" s="8" t="s">
        <v>1155</v>
      </c>
      <c r="N258" s="2" t="s">
        <v>239</v>
      </c>
      <c r="O258" s="2" t="s">
        <v>1156</v>
      </c>
      <c r="P258" s="2" t="s">
        <v>65</v>
      </c>
      <c r="Q258" s="2" t="s">
        <v>65</v>
      </c>
      <c r="R258" s="2" t="s">
        <v>64</v>
      </c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2" t="s">
        <v>52</v>
      </c>
      <c r="AW258" s="2" t="s">
        <v>1157</v>
      </c>
      <c r="AX258" s="2" t="s">
        <v>52</v>
      </c>
      <c r="AY258" s="2" t="s">
        <v>52</v>
      </c>
    </row>
    <row r="259" spans="1:51" ht="30" customHeight="1" x14ac:dyDescent="0.3">
      <c r="A259" s="8" t="s">
        <v>1158</v>
      </c>
      <c r="B259" s="8" t="s">
        <v>321</v>
      </c>
      <c r="C259" s="8" t="s">
        <v>83</v>
      </c>
      <c r="D259" s="9">
        <v>1</v>
      </c>
      <c r="E259" s="13">
        <v>0</v>
      </c>
      <c r="F259" s="14">
        <f>TRUNC(E259*D259,1)</f>
        <v>0</v>
      </c>
      <c r="G259" s="13">
        <v>13610</v>
      </c>
      <c r="H259" s="14">
        <f>TRUNC(G259*D259,1)</f>
        <v>13610</v>
      </c>
      <c r="I259" s="13">
        <v>136</v>
      </c>
      <c r="J259" s="14">
        <f>TRUNC(I259*D259,1)</f>
        <v>136</v>
      </c>
      <c r="K259" s="13">
        <f t="shared" si="57"/>
        <v>13746</v>
      </c>
      <c r="L259" s="14">
        <f t="shared" si="57"/>
        <v>13746</v>
      </c>
      <c r="M259" s="8" t="s">
        <v>1159</v>
      </c>
      <c r="N259" s="2" t="s">
        <v>239</v>
      </c>
      <c r="O259" s="2" t="s">
        <v>1160</v>
      </c>
      <c r="P259" s="2" t="s">
        <v>64</v>
      </c>
      <c r="Q259" s="2" t="s">
        <v>65</v>
      </c>
      <c r="R259" s="2" t="s">
        <v>65</v>
      </c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2" t="s">
        <v>52</v>
      </c>
      <c r="AW259" s="2" t="s">
        <v>1161</v>
      </c>
      <c r="AX259" s="2" t="s">
        <v>52</v>
      </c>
      <c r="AY259" s="2" t="s">
        <v>52</v>
      </c>
    </row>
    <row r="260" spans="1:51" ht="30" customHeight="1" x14ac:dyDescent="0.3">
      <c r="A260" s="8" t="s">
        <v>730</v>
      </c>
      <c r="B260" s="8" t="s">
        <v>52</v>
      </c>
      <c r="C260" s="8" t="s">
        <v>52</v>
      </c>
      <c r="D260" s="9"/>
      <c r="E260" s="13"/>
      <c r="F260" s="14">
        <f>TRUNC(SUMIF(N256:N259, N255, F256:F259),0)</f>
        <v>131459</v>
      </c>
      <c r="G260" s="13"/>
      <c r="H260" s="14">
        <f>TRUNC(SUMIF(N256:N259, N255, H256:H259),0)</f>
        <v>13610</v>
      </c>
      <c r="I260" s="13"/>
      <c r="J260" s="14">
        <f>TRUNC(SUMIF(N256:N259, N255, J256:J259),0)</f>
        <v>136</v>
      </c>
      <c r="K260" s="13"/>
      <c r="L260" s="14">
        <f>F260+H260+J260</f>
        <v>145205</v>
      </c>
      <c r="M260" s="8" t="s">
        <v>52</v>
      </c>
      <c r="N260" s="2" t="s">
        <v>72</v>
      </c>
      <c r="O260" s="2" t="s">
        <v>72</v>
      </c>
      <c r="P260" s="2" t="s">
        <v>52</v>
      </c>
      <c r="Q260" s="2" t="s">
        <v>52</v>
      </c>
      <c r="R260" s="2" t="s">
        <v>52</v>
      </c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2" t="s">
        <v>52</v>
      </c>
      <c r="AW260" s="2" t="s">
        <v>52</v>
      </c>
      <c r="AX260" s="2" t="s">
        <v>52</v>
      </c>
      <c r="AY260" s="2" t="s">
        <v>52</v>
      </c>
    </row>
    <row r="261" spans="1:51" ht="30" customHeight="1" x14ac:dyDescent="0.3">
      <c r="A261" s="9"/>
      <c r="B261" s="9"/>
      <c r="C261" s="9"/>
      <c r="D261" s="9"/>
      <c r="E261" s="13"/>
      <c r="F261" s="14"/>
      <c r="G261" s="13"/>
      <c r="H261" s="14"/>
      <c r="I261" s="13"/>
      <c r="J261" s="14"/>
      <c r="K261" s="13"/>
      <c r="L261" s="14"/>
      <c r="M261" s="9"/>
    </row>
    <row r="262" spans="1:51" ht="30" customHeight="1" x14ac:dyDescent="0.3">
      <c r="A262" s="41" t="s">
        <v>1162</v>
      </c>
      <c r="B262" s="41"/>
      <c r="C262" s="41"/>
      <c r="D262" s="41"/>
      <c r="E262" s="42"/>
      <c r="F262" s="43"/>
      <c r="G262" s="42"/>
      <c r="H262" s="43"/>
      <c r="I262" s="42"/>
      <c r="J262" s="43"/>
      <c r="K262" s="42"/>
      <c r="L262" s="43"/>
      <c r="M262" s="41"/>
      <c r="N262" s="1" t="s">
        <v>247</v>
      </c>
    </row>
    <row r="263" spans="1:51" ht="30" customHeight="1" x14ac:dyDescent="0.3">
      <c r="A263" s="8" t="s">
        <v>1164</v>
      </c>
      <c r="B263" s="8" t="s">
        <v>1165</v>
      </c>
      <c r="C263" s="8" t="s">
        <v>871</v>
      </c>
      <c r="D263" s="9">
        <v>0.06</v>
      </c>
      <c r="E263" s="13">
        <f>단가대비표!O129</f>
        <v>9433</v>
      </c>
      <c r="F263" s="14">
        <f>TRUNC(E263*D263,1)</f>
        <v>565.9</v>
      </c>
      <c r="G263" s="13">
        <f>단가대비표!P129</f>
        <v>0</v>
      </c>
      <c r="H263" s="14">
        <f>TRUNC(G263*D263,1)</f>
        <v>0</v>
      </c>
      <c r="I263" s="13">
        <f>단가대비표!V129</f>
        <v>0</v>
      </c>
      <c r="J263" s="14">
        <f>TRUNC(I263*D263,1)</f>
        <v>0</v>
      </c>
      <c r="K263" s="13">
        <f>TRUNC(E263+G263+I263,1)</f>
        <v>9433</v>
      </c>
      <c r="L263" s="14">
        <f>TRUNC(F263+H263+J263,1)</f>
        <v>565.9</v>
      </c>
      <c r="M263" s="8" t="s">
        <v>1166</v>
      </c>
      <c r="N263" s="2" t="s">
        <v>247</v>
      </c>
      <c r="O263" s="2" t="s">
        <v>1167</v>
      </c>
      <c r="P263" s="2" t="s">
        <v>65</v>
      </c>
      <c r="Q263" s="2" t="s">
        <v>65</v>
      </c>
      <c r="R263" s="2" t="s">
        <v>64</v>
      </c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2" t="s">
        <v>52</v>
      </c>
      <c r="AW263" s="2" t="s">
        <v>1168</v>
      </c>
      <c r="AX263" s="2" t="s">
        <v>52</v>
      </c>
      <c r="AY263" s="2" t="s">
        <v>52</v>
      </c>
    </row>
    <row r="264" spans="1:51" ht="30" customHeight="1" x14ac:dyDescent="0.3">
      <c r="A264" s="8" t="s">
        <v>1169</v>
      </c>
      <c r="B264" s="8" t="s">
        <v>465</v>
      </c>
      <c r="C264" s="8" t="s">
        <v>153</v>
      </c>
      <c r="D264" s="9">
        <v>1</v>
      </c>
      <c r="E264" s="13">
        <v>0</v>
      </c>
      <c r="F264" s="14">
        <f>TRUNC(E264*D264,1)</f>
        <v>0</v>
      </c>
      <c r="G264" s="13">
        <v>4542</v>
      </c>
      <c r="H264" s="14">
        <f>TRUNC(G264*D264,1)</f>
        <v>4542</v>
      </c>
      <c r="I264" s="13">
        <v>0</v>
      </c>
      <c r="J264" s="14">
        <f>TRUNC(I264*D264,1)</f>
        <v>0</v>
      </c>
      <c r="K264" s="13">
        <f>TRUNC(E264+G264+I264,1)</f>
        <v>4542</v>
      </c>
      <c r="L264" s="14">
        <f>TRUNC(F264+H264+J264,1)</f>
        <v>4542</v>
      </c>
      <c r="M264" s="8" t="s">
        <v>1170</v>
      </c>
      <c r="N264" s="2" t="s">
        <v>247</v>
      </c>
      <c r="O264" s="2" t="s">
        <v>1171</v>
      </c>
      <c r="P264" s="2" t="s">
        <v>64</v>
      </c>
      <c r="Q264" s="2" t="s">
        <v>65</v>
      </c>
      <c r="R264" s="2" t="s">
        <v>65</v>
      </c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2" t="s">
        <v>52</v>
      </c>
      <c r="AW264" s="2" t="s">
        <v>1172</v>
      </c>
      <c r="AX264" s="2" t="s">
        <v>52</v>
      </c>
      <c r="AY264" s="2" t="s">
        <v>52</v>
      </c>
    </row>
    <row r="265" spans="1:51" ht="30" customHeight="1" x14ac:dyDescent="0.3">
      <c r="A265" s="8" t="s">
        <v>730</v>
      </c>
      <c r="B265" s="8" t="s">
        <v>52</v>
      </c>
      <c r="C265" s="8" t="s">
        <v>52</v>
      </c>
      <c r="D265" s="9"/>
      <c r="E265" s="13"/>
      <c r="F265" s="14">
        <f>TRUNC(SUMIF(N263:N264, N262, F263:F264),0)</f>
        <v>565</v>
      </c>
      <c r="G265" s="13"/>
      <c r="H265" s="14">
        <f>TRUNC(SUMIF(N263:N264, N262, H263:H264),0)</f>
        <v>4542</v>
      </c>
      <c r="I265" s="13"/>
      <c r="J265" s="14">
        <f>TRUNC(SUMIF(N263:N264, N262, J263:J264),0)</f>
        <v>0</v>
      </c>
      <c r="K265" s="13"/>
      <c r="L265" s="14">
        <f>F265+H265+J265</f>
        <v>5107</v>
      </c>
      <c r="M265" s="8" t="s">
        <v>52</v>
      </c>
      <c r="N265" s="2" t="s">
        <v>72</v>
      </c>
      <c r="O265" s="2" t="s">
        <v>72</v>
      </c>
      <c r="P265" s="2" t="s">
        <v>52</v>
      </c>
      <c r="Q265" s="2" t="s">
        <v>52</v>
      </c>
      <c r="R265" s="2" t="s">
        <v>52</v>
      </c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2" t="s">
        <v>52</v>
      </c>
      <c r="AW265" s="2" t="s">
        <v>52</v>
      </c>
      <c r="AX265" s="2" t="s">
        <v>52</v>
      </c>
      <c r="AY265" s="2" t="s">
        <v>52</v>
      </c>
    </row>
    <row r="266" spans="1:51" ht="30" customHeight="1" x14ac:dyDescent="0.3">
      <c r="A266" s="9"/>
      <c r="B266" s="9"/>
      <c r="C266" s="9"/>
      <c r="D266" s="9"/>
      <c r="E266" s="13"/>
      <c r="F266" s="14"/>
      <c r="G266" s="13"/>
      <c r="H266" s="14"/>
      <c r="I266" s="13"/>
      <c r="J266" s="14"/>
      <c r="K266" s="13"/>
      <c r="L266" s="14"/>
      <c r="M266" s="9"/>
    </row>
    <row r="267" spans="1:51" ht="30" customHeight="1" x14ac:dyDescent="0.3">
      <c r="A267" s="41" t="s">
        <v>1173</v>
      </c>
      <c r="B267" s="41"/>
      <c r="C267" s="41"/>
      <c r="D267" s="41"/>
      <c r="E267" s="42"/>
      <c r="F267" s="43"/>
      <c r="G267" s="42"/>
      <c r="H267" s="43"/>
      <c r="I267" s="42"/>
      <c r="J267" s="43"/>
      <c r="K267" s="42"/>
      <c r="L267" s="43"/>
      <c r="M267" s="41"/>
      <c r="N267" s="1" t="s">
        <v>254</v>
      </c>
    </row>
    <row r="268" spans="1:51" ht="30" customHeight="1" x14ac:dyDescent="0.3">
      <c r="A268" s="8" t="s">
        <v>1174</v>
      </c>
      <c r="B268" s="8" t="s">
        <v>1175</v>
      </c>
      <c r="C268" s="8" t="s">
        <v>805</v>
      </c>
      <c r="D268" s="9">
        <v>0.499</v>
      </c>
      <c r="E268" s="13">
        <f>단가대비표!O30</f>
        <v>4947</v>
      </c>
      <c r="F268" s="14">
        <f>TRUNC(E268*D268,1)</f>
        <v>2468.5</v>
      </c>
      <c r="G268" s="13">
        <f>단가대비표!P30</f>
        <v>0</v>
      </c>
      <c r="H268" s="14">
        <f>TRUNC(G268*D268,1)</f>
        <v>0</v>
      </c>
      <c r="I268" s="13">
        <f>단가대비표!V30</f>
        <v>0</v>
      </c>
      <c r="J268" s="14">
        <f>TRUNC(I268*D268,1)</f>
        <v>0</v>
      </c>
      <c r="K268" s="13">
        <f t="shared" ref="K268:L271" si="58">TRUNC(E268+G268+I268,1)</f>
        <v>4947</v>
      </c>
      <c r="L268" s="14">
        <f t="shared" si="58"/>
        <v>2468.5</v>
      </c>
      <c r="M268" s="8" t="s">
        <v>1176</v>
      </c>
      <c r="N268" s="2" t="s">
        <v>254</v>
      </c>
      <c r="O268" s="2" t="s">
        <v>1177</v>
      </c>
      <c r="P268" s="2" t="s">
        <v>65</v>
      </c>
      <c r="Q268" s="2" t="s">
        <v>65</v>
      </c>
      <c r="R268" s="2" t="s">
        <v>64</v>
      </c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2" t="s">
        <v>52</v>
      </c>
      <c r="AW268" s="2" t="s">
        <v>1178</v>
      </c>
      <c r="AX268" s="2" t="s">
        <v>52</v>
      </c>
      <c r="AY268" s="2" t="s">
        <v>52</v>
      </c>
    </row>
    <row r="269" spans="1:51" ht="30" customHeight="1" x14ac:dyDescent="0.3">
      <c r="A269" s="8" t="s">
        <v>1179</v>
      </c>
      <c r="B269" s="8" t="s">
        <v>1180</v>
      </c>
      <c r="C269" s="8" t="s">
        <v>805</v>
      </c>
      <c r="D269" s="9">
        <v>0.2442</v>
      </c>
      <c r="E269" s="13">
        <f>단가대비표!O32</f>
        <v>777.6</v>
      </c>
      <c r="F269" s="14">
        <f>TRUNC(E269*D269,1)</f>
        <v>189.8</v>
      </c>
      <c r="G269" s="13">
        <f>단가대비표!P32</f>
        <v>0</v>
      </c>
      <c r="H269" s="14">
        <f>TRUNC(G269*D269,1)</f>
        <v>0</v>
      </c>
      <c r="I269" s="13">
        <f>단가대비표!V32</f>
        <v>0</v>
      </c>
      <c r="J269" s="14">
        <f>TRUNC(I269*D269,1)</f>
        <v>0</v>
      </c>
      <c r="K269" s="13">
        <f t="shared" si="58"/>
        <v>777.6</v>
      </c>
      <c r="L269" s="14">
        <f t="shared" si="58"/>
        <v>189.8</v>
      </c>
      <c r="M269" s="8" t="s">
        <v>1181</v>
      </c>
      <c r="N269" s="2" t="s">
        <v>254</v>
      </c>
      <c r="O269" s="2" t="s">
        <v>1182</v>
      </c>
      <c r="P269" s="2" t="s">
        <v>65</v>
      </c>
      <c r="Q269" s="2" t="s">
        <v>65</v>
      </c>
      <c r="R269" s="2" t="s">
        <v>64</v>
      </c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2" t="s">
        <v>52</v>
      </c>
      <c r="AW269" s="2" t="s">
        <v>1183</v>
      </c>
      <c r="AX269" s="2" t="s">
        <v>52</v>
      </c>
      <c r="AY269" s="2" t="s">
        <v>52</v>
      </c>
    </row>
    <row r="270" spans="1:51" ht="30" customHeight="1" x14ac:dyDescent="0.3">
      <c r="A270" s="8" t="s">
        <v>1184</v>
      </c>
      <c r="B270" s="8" t="s">
        <v>1185</v>
      </c>
      <c r="C270" s="8" t="s">
        <v>805</v>
      </c>
      <c r="D270" s="9">
        <v>0.70799999999999996</v>
      </c>
      <c r="E270" s="13">
        <v>210</v>
      </c>
      <c r="F270" s="14">
        <f>TRUNC(E270*D270,1)</f>
        <v>148.6</v>
      </c>
      <c r="G270" s="13">
        <v>6173</v>
      </c>
      <c r="H270" s="14">
        <f>TRUNC(G270*D270,1)</f>
        <v>4370.3999999999996</v>
      </c>
      <c r="I270" s="13">
        <v>198</v>
      </c>
      <c r="J270" s="14">
        <f>TRUNC(I270*D270,1)</f>
        <v>140.1</v>
      </c>
      <c r="K270" s="13">
        <f t="shared" si="58"/>
        <v>6581</v>
      </c>
      <c r="L270" s="14">
        <f t="shared" si="58"/>
        <v>4659.1000000000004</v>
      </c>
      <c r="M270" s="8" t="s">
        <v>1186</v>
      </c>
      <c r="N270" s="2" t="s">
        <v>254</v>
      </c>
      <c r="O270" s="2" t="s">
        <v>1187</v>
      </c>
      <c r="P270" s="2" t="s">
        <v>64</v>
      </c>
      <c r="Q270" s="2" t="s">
        <v>65</v>
      </c>
      <c r="R270" s="2" t="s">
        <v>65</v>
      </c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2" t="s">
        <v>52</v>
      </c>
      <c r="AW270" s="2" t="s">
        <v>1188</v>
      </c>
      <c r="AX270" s="2" t="s">
        <v>52</v>
      </c>
      <c r="AY270" s="2" t="s">
        <v>52</v>
      </c>
    </row>
    <row r="271" spans="1:51" ht="30" customHeight="1" x14ac:dyDescent="0.3">
      <c r="A271" s="8" t="s">
        <v>1189</v>
      </c>
      <c r="B271" s="8" t="s">
        <v>1190</v>
      </c>
      <c r="C271" s="8" t="s">
        <v>805</v>
      </c>
      <c r="D271" s="9">
        <v>-3.5000000000000003E-2</v>
      </c>
      <c r="E271" s="13">
        <f>단가대비표!O18</f>
        <v>1020</v>
      </c>
      <c r="F271" s="14">
        <f>TRUNC(E271*D271,1)</f>
        <v>-35.700000000000003</v>
      </c>
      <c r="G271" s="13">
        <f>단가대비표!P18</f>
        <v>0</v>
      </c>
      <c r="H271" s="14">
        <f>TRUNC(G271*D271,1)</f>
        <v>0</v>
      </c>
      <c r="I271" s="13">
        <f>단가대비표!V18</f>
        <v>0</v>
      </c>
      <c r="J271" s="14">
        <f>TRUNC(I271*D271,1)</f>
        <v>0</v>
      </c>
      <c r="K271" s="13">
        <f t="shared" si="58"/>
        <v>1020</v>
      </c>
      <c r="L271" s="14">
        <f t="shared" si="58"/>
        <v>-35.700000000000003</v>
      </c>
      <c r="M271" s="8" t="s">
        <v>1191</v>
      </c>
      <c r="N271" s="2" t="s">
        <v>254</v>
      </c>
      <c r="O271" s="2" t="s">
        <v>1192</v>
      </c>
      <c r="P271" s="2" t="s">
        <v>65</v>
      </c>
      <c r="Q271" s="2" t="s">
        <v>65</v>
      </c>
      <c r="R271" s="2" t="s">
        <v>64</v>
      </c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2" t="s">
        <v>52</v>
      </c>
      <c r="AW271" s="2" t="s">
        <v>1193</v>
      </c>
      <c r="AX271" s="2" t="s">
        <v>52</v>
      </c>
      <c r="AY271" s="2" t="s">
        <v>52</v>
      </c>
    </row>
    <row r="272" spans="1:51" ht="30" customHeight="1" x14ac:dyDescent="0.3">
      <c r="A272" s="8" t="s">
        <v>730</v>
      </c>
      <c r="B272" s="8" t="s">
        <v>52</v>
      </c>
      <c r="C272" s="8" t="s">
        <v>52</v>
      </c>
      <c r="D272" s="9"/>
      <c r="E272" s="13"/>
      <c r="F272" s="14">
        <f>TRUNC(SUMIF(N268:N271, N267, F268:F271),0)</f>
        <v>2771</v>
      </c>
      <c r="G272" s="13"/>
      <c r="H272" s="14">
        <f>TRUNC(SUMIF(N268:N271, N267, H268:H271),0)</f>
        <v>4370</v>
      </c>
      <c r="I272" s="13"/>
      <c r="J272" s="14">
        <f>TRUNC(SUMIF(N268:N271, N267, J268:J271),0)</f>
        <v>140</v>
      </c>
      <c r="K272" s="13"/>
      <c r="L272" s="14">
        <f>F272+H272+J272</f>
        <v>7281</v>
      </c>
      <c r="M272" s="8" t="s">
        <v>52</v>
      </c>
      <c r="N272" s="2" t="s">
        <v>72</v>
      </c>
      <c r="O272" s="2" t="s">
        <v>72</v>
      </c>
      <c r="P272" s="2" t="s">
        <v>52</v>
      </c>
      <c r="Q272" s="2" t="s">
        <v>52</v>
      </c>
      <c r="R272" s="2" t="s">
        <v>52</v>
      </c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2" t="s">
        <v>52</v>
      </c>
      <c r="AW272" s="2" t="s">
        <v>52</v>
      </c>
      <c r="AX272" s="2" t="s">
        <v>52</v>
      </c>
      <c r="AY272" s="2" t="s">
        <v>52</v>
      </c>
    </row>
    <row r="273" spans="1:51" ht="30" customHeight="1" x14ac:dyDescent="0.3">
      <c r="A273" s="9"/>
      <c r="B273" s="9"/>
      <c r="C273" s="9"/>
      <c r="D273" s="9"/>
      <c r="E273" s="13"/>
      <c r="F273" s="14"/>
      <c r="G273" s="13"/>
      <c r="H273" s="14"/>
      <c r="I273" s="13"/>
      <c r="J273" s="14"/>
      <c r="K273" s="13"/>
      <c r="L273" s="14"/>
      <c r="M273" s="9"/>
    </row>
    <row r="274" spans="1:51" ht="30" customHeight="1" x14ac:dyDescent="0.3">
      <c r="A274" s="41" t="s">
        <v>1194</v>
      </c>
      <c r="B274" s="41"/>
      <c r="C274" s="41"/>
      <c r="D274" s="41"/>
      <c r="E274" s="42"/>
      <c r="F274" s="43"/>
      <c r="G274" s="42"/>
      <c r="H274" s="43"/>
      <c r="I274" s="42"/>
      <c r="J274" s="43"/>
      <c r="K274" s="42"/>
      <c r="L274" s="43"/>
      <c r="M274" s="41"/>
      <c r="N274" s="1" t="s">
        <v>259</v>
      </c>
    </row>
    <row r="275" spans="1:51" ht="30" customHeight="1" x14ac:dyDescent="0.3">
      <c r="A275" s="8" t="s">
        <v>1196</v>
      </c>
      <c r="B275" s="8" t="s">
        <v>1197</v>
      </c>
      <c r="C275" s="8" t="s">
        <v>83</v>
      </c>
      <c r="D275" s="9">
        <v>1.1599999999999999</v>
      </c>
      <c r="E275" s="13">
        <f>단가대비표!O44</f>
        <v>2018</v>
      </c>
      <c r="F275" s="14">
        <f>TRUNC(E275*D275,1)</f>
        <v>2340.8000000000002</v>
      </c>
      <c r="G275" s="13">
        <f>단가대비표!P44</f>
        <v>0</v>
      </c>
      <c r="H275" s="14">
        <f>TRUNC(G275*D275,1)</f>
        <v>0</v>
      </c>
      <c r="I275" s="13">
        <f>단가대비표!V44</f>
        <v>0</v>
      </c>
      <c r="J275" s="14">
        <f>TRUNC(I275*D275,1)</f>
        <v>0</v>
      </c>
      <c r="K275" s="13">
        <f t="shared" ref="K275:L277" si="59">TRUNC(E275+G275+I275,1)</f>
        <v>2018</v>
      </c>
      <c r="L275" s="14">
        <f t="shared" si="59"/>
        <v>2340.8000000000002</v>
      </c>
      <c r="M275" s="8" t="s">
        <v>1198</v>
      </c>
      <c r="N275" s="2" t="s">
        <v>259</v>
      </c>
      <c r="O275" s="2" t="s">
        <v>1199</v>
      </c>
      <c r="P275" s="2" t="s">
        <v>65</v>
      </c>
      <c r="Q275" s="2" t="s">
        <v>65</v>
      </c>
      <c r="R275" s="2" t="s">
        <v>64</v>
      </c>
      <c r="S275" s="3"/>
      <c r="T275" s="3"/>
      <c r="U275" s="3"/>
      <c r="V275" s="3">
        <v>1</v>
      </c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2" t="s">
        <v>52</v>
      </c>
      <c r="AW275" s="2" t="s">
        <v>1200</v>
      </c>
      <c r="AX275" s="2" t="s">
        <v>52</v>
      </c>
      <c r="AY275" s="2" t="s">
        <v>52</v>
      </c>
    </row>
    <row r="276" spans="1:51" ht="30" customHeight="1" x14ac:dyDescent="0.3">
      <c r="A276" s="8" t="s">
        <v>1201</v>
      </c>
      <c r="B276" s="8" t="s">
        <v>1202</v>
      </c>
      <c r="C276" s="8" t="s">
        <v>571</v>
      </c>
      <c r="D276" s="9">
        <v>1</v>
      </c>
      <c r="E276" s="13">
        <f>TRUNC(SUMIF(V275:V277, RIGHTB(O276, 1), F275:F277)*U276, 2)</f>
        <v>70.22</v>
      </c>
      <c r="F276" s="14">
        <f>TRUNC(E276*D276,1)</f>
        <v>70.2</v>
      </c>
      <c r="G276" s="13">
        <v>0</v>
      </c>
      <c r="H276" s="14">
        <f>TRUNC(G276*D276,1)</f>
        <v>0</v>
      </c>
      <c r="I276" s="13">
        <v>0</v>
      </c>
      <c r="J276" s="14">
        <f>TRUNC(I276*D276,1)</f>
        <v>0</v>
      </c>
      <c r="K276" s="13">
        <f t="shared" si="59"/>
        <v>70.2</v>
      </c>
      <c r="L276" s="14">
        <f t="shared" si="59"/>
        <v>70.2</v>
      </c>
      <c r="M276" s="8" t="s">
        <v>52</v>
      </c>
      <c r="N276" s="2" t="s">
        <v>259</v>
      </c>
      <c r="O276" s="2" t="s">
        <v>728</v>
      </c>
      <c r="P276" s="2" t="s">
        <v>65</v>
      </c>
      <c r="Q276" s="2" t="s">
        <v>65</v>
      </c>
      <c r="R276" s="2" t="s">
        <v>65</v>
      </c>
      <c r="S276" s="3">
        <v>0</v>
      </c>
      <c r="T276" s="3">
        <v>0</v>
      </c>
      <c r="U276" s="3">
        <v>0.03</v>
      </c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2" t="s">
        <v>52</v>
      </c>
      <c r="AW276" s="2" t="s">
        <v>1203</v>
      </c>
      <c r="AX276" s="2" t="s">
        <v>52</v>
      </c>
      <c r="AY276" s="2" t="s">
        <v>52</v>
      </c>
    </row>
    <row r="277" spans="1:51" ht="30" customHeight="1" x14ac:dyDescent="0.3">
      <c r="A277" s="8" t="s">
        <v>1204</v>
      </c>
      <c r="B277" s="8" t="s">
        <v>1205</v>
      </c>
      <c r="C277" s="8" t="s">
        <v>83</v>
      </c>
      <c r="D277" s="9">
        <v>1</v>
      </c>
      <c r="E277" s="13">
        <v>0</v>
      </c>
      <c r="F277" s="14">
        <f>TRUNC(E277*D277,1)</f>
        <v>0</v>
      </c>
      <c r="G277" s="13">
        <v>1007</v>
      </c>
      <c r="H277" s="14">
        <f>TRUNC(G277*D277,1)</f>
        <v>1007</v>
      </c>
      <c r="I277" s="13">
        <v>0</v>
      </c>
      <c r="J277" s="14">
        <f>TRUNC(I277*D277,1)</f>
        <v>0</v>
      </c>
      <c r="K277" s="13">
        <f t="shared" si="59"/>
        <v>1007</v>
      </c>
      <c r="L277" s="14">
        <f t="shared" si="59"/>
        <v>1007</v>
      </c>
      <c r="M277" s="8" t="s">
        <v>1206</v>
      </c>
      <c r="N277" s="2" t="s">
        <v>259</v>
      </c>
      <c r="O277" s="2" t="s">
        <v>1207</v>
      </c>
      <c r="P277" s="2" t="s">
        <v>64</v>
      </c>
      <c r="Q277" s="2" t="s">
        <v>65</v>
      </c>
      <c r="R277" s="2" t="s">
        <v>65</v>
      </c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2" t="s">
        <v>52</v>
      </c>
      <c r="AW277" s="2" t="s">
        <v>1208</v>
      </c>
      <c r="AX277" s="2" t="s">
        <v>52</v>
      </c>
      <c r="AY277" s="2" t="s">
        <v>52</v>
      </c>
    </row>
    <row r="278" spans="1:51" ht="30" customHeight="1" x14ac:dyDescent="0.3">
      <c r="A278" s="8" t="s">
        <v>730</v>
      </c>
      <c r="B278" s="8" t="s">
        <v>52</v>
      </c>
      <c r="C278" s="8" t="s">
        <v>52</v>
      </c>
      <c r="D278" s="9"/>
      <c r="E278" s="13"/>
      <c r="F278" s="14">
        <f>TRUNC(SUMIF(N275:N277, N274, F275:F277),0)</f>
        <v>2411</v>
      </c>
      <c r="G278" s="13"/>
      <c r="H278" s="14">
        <f>TRUNC(SUMIF(N275:N277, N274, H275:H277),0)</f>
        <v>1007</v>
      </c>
      <c r="I278" s="13"/>
      <c r="J278" s="14">
        <f>TRUNC(SUMIF(N275:N277, N274, J275:J277),0)</f>
        <v>0</v>
      </c>
      <c r="K278" s="13"/>
      <c r="L278" s="14">
        <f>F278+H278+J278</f>
        <v>3418</v>
      </c>
      <c r="M278" s="8" t="s">
        <v>52</v>
      </c>
      <c r="N278" s="2" t="s">
        <v>72</v>
      </c>
      <c r="O278" s="2" t="s">
        <v>72</v>
      </c>
      <c r="P278" s="2" t="s">
        <v>52</v>
      </c>
      <c r="Q278" s="2" t="s">
        <v>52</v>
      </c>
      <c r="R278" s="2" t="s">
        <v>52</v>
      </c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2" t="s">
        <v>52</v>
      </c>
      <c r="AW278" s="2" t="s">
        <v>52</v>
      </c>
      <c r="AX278" s="2" t="s">
        <v>52</v>
      </c>
      <c r="AY278" s="2" t="s">
        <v>52</v>
      </c>
    </row>
    <row r="279" spans="1:51" ht="30" customHeight="1" x14ac:dyDescent="0.3">
      <c r="A279" s="9"/>
      <c r="B279" s="9"/>
      <c r="C279" s="9"/>
      <c r="D279" s="9"/>
      <c r="E279" s="13"/>
      <c r="F279" s="14"/>
      <c r="G279" s="13"/>
      <c r="H279" s="14"/>
      <c r="I279" s="13"/>
      <c r="J279" s="14"/>
      <c r="K279" s="13"/>
      <c r="L279" s="14"/>
      <c r="M279" s="9"/>
    </row>
    <row r="280" spans="1:51" ht="30" customHeight="1" x14ac:dyDescent="0.3">
      <c r="A280" s="41" t="s">
        <v>1209</v>
      </c>
      <c r="B280" s="41"/>
      <c r="C280" s="41"/>
      <c r="D280" s="41"/>
      <c r="E280" s="42"/>
      <c r="F280" s="43"/>
      <c r="G280" s="42"/>
      <c r="H280" s="43"/>
      <c r="I280" s="42"/>
      <c r="J280" s="43"/>
      <c r="K280" s="42"/>
      <c r="L280" s="43"/>
      <c r="M280" s="41"/>
      <c r="N280" s="1" t="s">
        <v>264</v>
      </c>
    </row>
    <row r="281" spans="1:51" ht="30" customHeight="1" x14ac:dyDescent="0.3">
      <c r="A281" s="8" t="s">
        <v>1210</v>
      </c>
      <c r="B281" s="8" t="s">
        <v>1211</v>
      </c>
      <c r="C281" s="8" t="s">
        <v>381</v>
      </c>
      <c r="D281" s="9">
        <v>1.3620000000000001</v>
      </c>
      <c r="E281" s="13">
        <f>단가대비표!O114</f>
        <v>180</v>
      </c>
      <c r="F281" s="14">
        <f t="shared" ref="F281:F291" si="60">TRUNC(E281*D281,1)</f>
        <v>245.1</v>
      </c>
      <c r="G281" s="13">
        <f>단가대비표!P114</f>
        <v>0</v>
      </c>
      <c r="H281" s="14">
        <f t="shared" ref="H281:H291" si="61">TRUNC(G281*D281,1)</f>
        <v>0</v>
      </c>
      <c r="I281" s="13">
        <f>단가대비표!V114</f>
        <v>0</v>
      </c>
      <c r="J281" s="14">
        <f t="shared" ref="J281:J291" si="62">TRUNC(I281*D281,1)</f>
        <v>0</v>
      </c>
      <c r="K281" s="13">
        <f t="shared" ref="K281:K291" si="63">TRUNC(E281+G281+I281,1)</f>
        <v>180</v>
      </c>
      <c r="L281" s="14">
        <f t="shared" ref="L281:L291" si="64">TRUNC(F281+H281+J281,1)</f>
        <v>245.1</v>
      </c>
      <c r="M281" s="8" t="s">
        <v>1212</v>
      </c>
      <c r="N281" s="2" t="s">
        <v>264</v>
      </c>
      <c r="O281" s="2" t="s">
        <v>1213</v>
      </c>
      <c r="P281" s="2" t="s">
        <v>65</v>
      </c>
      <c r="Q281" s="2" t="s">
        <v>65</v>
      </c>
      <c r="R281" s="2" t="s">
        <v>64</v>
      </c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2" t="s">
        <v>52</v>
      </c>
      <c r="AW281" s="2" t="s">
        <v>1214</v>
      </c>
      <c r="AX281" s="2" t="s">
        <v>52</v>
      </c>
      <c r="AY281" s="2" t="s">
        <v>52</v>
      </c>
    </row>
    <row r="282" spans="1:51" ht="30" customHeight="1" x14ac:dyDescent="0.3">
      <c r="A282" s="8" t="s">
        <v>1215</v>
      </c>
      <c r="B282" s="8" t="s">
        <v>1216</v>
      </c>
      <c r="C282" s="8" t="s">
        <v>381</v>
      </c>
      <c r="D282" s="9">
        <v>1.3620000000000001</v>
      </c>
      <c r="E282" s="13">
        <f>단가대비표!O55</f>
        <v>690</v>
      </c>
      <c r="F282" s="14">
        <f t="shared" si="60"/>
        <v>939.7</v>
      </c>
      <c r="G282" s="13">
        <f>단가대비표!P55</f>
        <v>0</v>
      </c>
      <c r="H282" s="14">
        <f t="shared" si="61"/>
        <v>0</v>
      </c>
      <c r="I282" s="13">
        <f>단가대비표!V55</f>
        <v>0</v>
      </c>
      <c r="J282" s="14">
        <f t="shared" si="62"/>
        <v>0</v>
      </c>
      <c r="K282" s="13">
        <f t="shared" si="63"/>
        <v>690</v>
      </c>
      <c r="L282" s="14">
        <f t="shared" si="64"/>
        <v>939.7</v>
      </c>
      <c r="M282" s="8" t="s">
        <v>1217</v>
      </c>
      <c r="N282" s="2" t="s">
        <v>264</v>
      </c>
      <c r="O282" s="2" t="s">
        <v>1218</v>
      </c>
      <c r="P282" s="2" t="s">
        <v>65</v>
      </c>
      <c r="Q282" s="2" t="s">
        <v>65</v>
      </c>
      <c r="R282" s="2" t="s">
        <v>64</v>
      </c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2" t="s">
        <v>52</v>
      </c>
      <c r="AW282" s="2" t="s">
        <v>1219</v>
      </c>
      <c r="AX282" s="2" t="s">
        <v>52</v>
      </c>
      <c r="AY282" s="2" t="s">
        <v>52</v>
      </c>
    </row>
    <row r="283" spans="1:51" ht="30" customHeight="1" x14ac:dyDescent="0.3">
      <c r="A283" s="8" t="s">
        <v>1215</v>
      </c>
      <c r="B283" s="8" t="s">
        <v>1220</v>
      </c>
      <c r="C283" s="8" t="s">
        <v>153</v>
      </c>
      <c r="D283" s="9">
        <v>1.222</v>
      </c>
      <c r="E283" s="13">
        <f>단가대비표!O56</f>
        <v>1250</v>
      </c>
      <c r="F283" s="14">
        <f t="shared" si="60"/>
        <v>1527.5</v>
      </c>
      <c r="G283" s="13">
        <f>단가대비표!P56</f>
        <v>0</v>
      </c>
      <c r="H283" s="14">
        <f t="shared" si="61"/>
        <v>0</v>
      </c>
      <c r="I283" s="13">
        <f>단가대비표!V56</f>
        <v>0</v>
      </c>
      <c r="J283" s="14">
        <f t="shared" si="62"/>
        <v>0</v>
      </c>
      <c r="K283" s="13">
        <f t="shared" si="63"/>
        <v>1250</v>
      </c>
      <c r="L283" s="14">
        <f t="shared" si="64"/>
        <v>1527.5</v>
      </c>
      <c r="M283" s="8" t="s">
        <v>1221</v>
      </c>
      <c r="N283" s="2" t="s">
        <v>264</v>
      </c>
      <c r="O283" s="2" t="s">
        <v>1222</v>
      </c>
      <c r="P283" s="2" t="s">
        <v>65</v>
      </c>
      <c r="Q283" s="2" t="s">
        <v>65</v>
      </c>
      <c r="R283" s="2" t="s">
        <v>64</v>
      </c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2" t="s">
        <v>52</v>
      </c>
      <c r="AW283" s="2" t="s">
        <v>1223</v>
      </c>
      <c r="AX283" s="2" t="s">
        <v>52</v>
      </c>
      <c r="AY283" s="2" t="s">
        <v>52</v>
      </c>
    </row>
    <row r="284" spans="1:51" ht="30" customHeight="1" x14ac:dyDescent="0.3">
      <c r="A284" s="8" t="s">
        <v>1215</v>
      </c>
      <c r="B284" s="8" t="s">
        <v>1224</v>
      </c>
      <c r="C284" s="8" t="s">
        <v>153</v>
      </c>
      <c r="D284" s="9">
        <v>0.52500000000000002</v>
      </c>
      <c r="E284" s="13">
        <f>단가대비표!O57</f>
        <v>780</v>
      </c>
      <c r="F284" s="14">
        <f t="shared" si="60"/>
        <v>409.5</v>
      </c>
      <c r="G284" s="13">
        <f>단가대비표!P57</f>
        <v>0</v>
      </c>
      <c r="H284" s="14">
        <f t="shared" si="61"/>
        <v>0</v>
      </c>
      <c r="I284" s="13">
        <f>단가대비표!V57</f>
        <v>0</v>
      </c>
      <c r="J284" s="14">
        <f t="shared" si="62"/>
        <v>0</v>
      </c>
      <c r="K284" s="13">
        <f t="shared" si="63"/>
        <v>780</v>
      </c>
      <c r="L284" s="14">
        <f t="shared" si="64"/>
        <v>409.5</v>
      </c>
      <c r="M284" s="8" t="s">
        <v>1225</v>
      </c>
      <c r="N284" s="2" t="s">
        <v>264</v>
      </c>
      <c r="O284" s="2" t="s">
        <v>1226</v>
      </c>
      <c r="P284" s="2" t="s">
        <v>65</v>
      </c>
      <c r="Q284" s="2" t="s">
        <v>65</v>
      </c>
      <c r="R284" s="2" t="s">
        <v>64</v>
      </c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2" t="s">
        <v>52</v>
      </c>
      <c r="AW284" s="2" t="s">
        <v>1227</v>
      </c>
      <c r="AX284" s="2" t="s">
        <v>52</v>
      </c>
      <c r="AY284" s="2" t="s">
        <v>52</v>
      </c>
    </row>
    <row r="285" spans="1:51" ht="30" customHeight="1" x14ac:dyDescent="0.3">
      <c r="A285" s="8" t="s">
        <v>1215</v>
      </c>
      <c r="B285" s="8" t="s">
        <v>1228</v>
      </c>
      <c r="C285" s="8" t="s">
        <v>397</v>
      </c>
      <c r="D285" s="9">
        <v>1.3620000000000001</v>
      </c>
      <c r="E285" s="13">
        <f>단가대비표!O58</f>
        <v>250</v>
      </c>
      <c r="F285" s="14">
        <f t="shared" si="60"/>
        <v>340.5</v>
      </c>
      <c r="G285" s="13">
        <f>단가대비표!P58</f>
        <v>0</v>
      </c>
      <c r="H285" s="14">
        <f t="shared" si="61"/>
        <v>0</v>
      </c>
      <c r="I285" s="13">
        <f>단가대비표!V58</f>
        <v>0</v>
      </c>
      <c r="J285" s="14">
        <f t="shared" si="62"/>
        <v>0</v>
      </c>
      <c r="K285" s="13">
        <f t="shared" si="63"/>
        <v>250</v>
      </c>
      <c r="L285" s="14">
        <f t="shared" si="64"/>
        <v>340.5</v>
      </c>
      <c r="M285" s="8" t="s">
        <v>1229</v>
      </c>
      <c r="N285" s="2" t="s">
        <v>264</v>
      </c>
      <c r="O285" s="2" t="s">
        <v>1230</v>
      </c>
      <c r="P285" s="2" t="s">
        <v>65</v>
      </c>
      <c r="Q285" s="2" t="s">
        <v>65</v>
      </c>
      <c r="R285" s="2" t="s">
        <v>64</v>
      </c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2" t="s">
        <v>52</v>
      </c>
      <c r="AW285" s="2" t="s">
        <v>1231</v>
      </c>
      <c r="AX285" s="2" t="s">
        <v>52</v>
      </c>
      <c r="AY285" s="2" t="s">
        <v>52</v>
      </c>
    </row>
    <row r="286" spans="1:51" ht="30" customHeight="1" x14ac:dyDescent="0.3">
      <c r="A286" s="8" t="s">
        <v>1215</v>
      </c>
      <c r="B286" s="8" t="s">
        <v>1232</v>
      </c>
      <c r="C286" s="8" t="s">
        <v>397</v>
      </c>
      <c r="D286" s="9">
        <v>0.58399999999999996</v>
      </c>
      <c r="E286" s="13">
        <f>단가대비표!O59</f>
        <v>111</v>
      </c>
      <c r="F286" s="14">
        <f t="shared" si="60"/>
        <v>64.8</v>
      </c>
      <c r="G286" s="13">
        <f>단가대비표!P59</f>
        <v>0</v>
      </c>
      <c r="H286" s="14">
        <f t="shared" si="61"/>
        <v>0</v>
      </c>
      <c r="I286" s="13">
        <f>단가대비표!V59</f>
        <v>0</v>
      </c>
      <c r="J286" s="14">
        <f t="shared" si="62"/>
        <v>0</v>
      </c>
      <c r="K286" s="13">
        <f t="shared" si="63"/>
        <v>111</v>
      </c>
      <c r="L286" s="14">
        <f t="shared" si="64"/>
        <v>64.8</v>
      </c>
      <c r="M286" s="8" t="s">
        <v>1233</v>
      </c>
      <c r="N286" s="2" t="s">
        <v>264</v>
      </c>
      <c r="O286" s="2" t="s">
        <v>1234</v>
      </c>
      <c r="P286" s="2" t="s">
        <v>65</v>
      </c>
      <c r="Q286" s="2" t="s">
        <v>65</v>
      </c>
      <c r="R286" s="2" t="s">
        <v>64</v>
      </c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2" t="s">
        <v>52</v>
      </c>
      <c r="AW286" s="2" t="s">
        <v>1235</v>
      </c>
      <c r="AX286" s="2" t="s">
        <v>52</v>
      </c>
      <c r="AY286" s="2" t="s">
        <v>52</v>
      </c>
    </row>
    <row r="287" spans="1:51" ht="30" customHeight="1" x14ac:dyDescent="0.3">
      <c r="A287" s="8" t="s">
        <v>1215</v>
      </c>
      <c r="B287" s="8" t="s">
        <v>1236</v>
      </c>
      <c r="C287" s="8" t="s">
        <v>397</v>
      </c>
      <c r="D287" s="9">
        <v>0.19500000000000001</v>
      </c>
      <c r="E287" s="13">
        <f>단가대비표!O60</f>
        <v>107</v>
      </c>
      <c r="F287" s="14">
        <f t="shared" si="60"/>
        <v>20.8</v>
      </c>
      <c r="G287" s="13">
        <f>단가대비표!P60</f>
        <v>0</v>
      </c>
      <c r="H287" s="14">
        <f t="shared" si="61"/>
        <v>0</v>
      </c>
      <c r="I287" s="13">
        <f>단가대비표!V60</f>
        <v>0</v>
      </c>
      <c r="J287" s="14">
        <f t="shared" si="62"/>
        <v>0</v>
      </c>
      <c r="K287" s="13">
        <f t="shared" si="63"/>
        <v>107</v>
      </c>
      <c r="L287" s="14">
        <f t="shared" si="64"/>
        <v>20.8</v>
      </c>
      <c r="M287" s="8" t="s">
        <v>1237</v>
      </c>
      <c r="N287" s="2" t="s">
        <v>264</v>
      </c>
      <c r="O287" s="2" t="s">
        <v>1238</v>
      </c>
      <c r="P287" s="2" t="s">
        <v>65</v>
      </c>
      <c r="Q287" s="2" t="s">
        <v>65</v>
      </c>
      <c r="R287" s="2" t="s">
        <v>64</v>
      </c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2" t="s">
        <v>52</v>
      </c>
      <c r="AW287" s="2" t="s">
        <v>1239</v>
      </c>
      <c r="AX287" s="2" t="s">
        <v>52</v>
      </c>
      <c r="AY287" s="2" t="s">
        <v>52</v>
      </c>
    </row>
    <row r="288" spans="1:51" ht="30" customHeight="1" x14ac:dyDescent="0.3">
      <c r="A288" s="8" t="s">
        <v>1215</v>
      </c>
      <c r="B288" s="8" t="s">
        <v>1240</v>
      </c>
      <c r="C288" s="8" t="s">
        <v>153</v>
      </c>
      <c r="D288" s="9">
        <v>3.6749999999999998</v>
      </c>
      <c r="E288" s="13">
        <f>단가대비표!O53</f>
        <v>620</v>
      </c>
      <c r="F288" s="14">
        <f t="shared" si="60"/>
        <v>2278.5</v>
      </c>
      <c r="G288" s="13">
        <f>단가대비표!P53</f>
        <v>0</v>
      </c>
      <c r="H288" s="14">
        <f t="shared" si="61"/>
        <v>0</v>
      </c>
      <c r="I288" s="13">
        <f>단가대비표!V53</f>
        <v>0</v>
      </c>
      <c r="J288" s="14">
        <f t="shared" si="62"/>
        <v>0</v>
      </c>
      <c r="K288" s="13">
        <f t="shared" si="63"/>
        <v>620</v>
      </c>
      <c r="L288" s="14">
        <f t="shared" si="64"/>
        <v>2278.5</v>
      </c>
      <c r="M288" s="8" t="s">
        <v>1241</v>
      </c>
      <c r="N288" s="2" t="s">
        <v>264</v>
      </c>
      <c r="O288" s="2" t="s">
        <v>1242</v>
      </c>
      <c r="P288" s="2" t="s">
        <v>65</v>
      </c>
      <c r="Q288" s="2" t="s">
        <v>65</v>
      </c>
      <c r="R288" s="2" t="s">
        <v>64</v>
      </c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2" t="s">
        <v>52</v>
      </c>
      <c r="AW288" s="2" t="s">
        <v>1243</v>
      </c>
      <c r="AX288" s="2" t="s">
        <v>52</v>
      </c>
      <c r="AY288" s="2" t="s">
        <v>52</v>
      </c>
    </row>
    <row r="289" spans="1:51" ht="30" customHeight="1" x14ac:dyDescent="0.3">
      <c r="A289" s="8" t="s">
        <v>1215</v>
      </c>
      <c r="B289" s="8" t="s">
        <v>1244</v>
      </c>
      <c r="C289" s="8" t="s">
        <v>381</v>
      </c>
      <c r="D289" s="9">
        <v>4.0839999999999996</v>
      </c>
      <c r="E289" s="13">
        <f>단가대비표!O61</f>
        <v>60</v>
      </c>
      <c r="F289" s="14">
        <f t="shared" si="60"/>
        <v>245</v>
      </c>
      <c r="G289" s="13">
        <f>단가대비표!P61</f>
        <v>0</v>
      </c>
      <c r="H289" s="14">
        <f t="shared" si="61"/>
        <v>0</v>
      </c>
      <c r="I289" s="13">
        <f>단가대비표!V61</f>
        <v>0</v>
      </c>
      <c r="J289" s="14">
        <f t="shared" si="62"/>
        <v>0</v>
      </c>
      <c r="K289" s="13">
        <f t="shared" si="63"/>
        <v>60</v>
      </c>
      <c r="L289" s="14">
        <f t="shared" si="64"/>
        <v>245</v>
      </c>
      <c r="M289" s="8" t="s">
        <v>1245</v>
      </c>
      <c r="N289" s="2" t="s">
        <v>264</v>
      </c>
      <c r="O289" s="2" t="s">
        <v>1246</v>
      </c>
      <c r="P289" s="2" t="s">
        <v>65</v>
      </c>
      <c r="Q289" s="2" t="s">
        <v>65</v>
      </c>
      <c r="R289" s="2" t="s">
        <v>64</v>
      </c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2" t="s">
        <v>52</v>
      </c>
      <c r="AW289" s="2" t="s">
        <v>1247</v>
      </c>
      <c r="AX289" s="2" t="s">
        <v>52</v>
      </c>
      <c r="AY289" s="2" t="s">
        <v>52</v>
      </c>
    </row>
    <row r="290" spans="1:51" ht="30" customHeight="1" x14ac:dyDescent="0.3">
      <c r="A290" s="8" t="s">
        <v>1215</v>
      </c>
      <c r="B290" s="8" t="s">
        <v>1248</v>
      </c>
      <c r="C290" s="8" t="s">
        <v>381</v>
      </c>
      <c r="D290" s="9">
        <v>0.58399999999999996</v>
      </c>
      <c r="E290" s="13">
        <f>단가대비표!O62</f>
        <v>80</v>
      </c>
      <c r="F290" s="14">
        <f t="shared" si="60"/>
        <v>46.7</v>
      </c>
      <c r="G290" s="13">
        <f>단가대비표!P62</f>
        <v>0</v>
      </c>
      <c r="H290" s="14">
        <f t="shared" si="61"/>
        <v>0</v>
      </c>
      <c r="I290" s="13">
        <f>단가대비표!V62</f>
        <v>0</v>
      </c>
      <c r="J290" s="14">
        <f t="shared" si="62"/>
        <v>0</v>
      </c>
      <c r="K290" s="13">
        <f t="shared" si="63"/>
        <v>80</v>
      </c>
      <c r="L290" s="14">
        <f t="shared" si="64"/>
        <v>46.7</v>
      </c>
      <c r="M290" s="8" t="s">
        <v>1249</v>
      </c>
      <c r="N290" s="2" t="s">
        <v>264</v>
      </c>
      <c r="O290" s="2" t="s">
        <v>1250</v>
      </c>
      <c r="P290" s="2" t="s">
        <v>65</v>
      </c>
      <c r="Q290" s="2" t="s">
        <v>65</v>
      </c>
      <c r="R290" s="2" t="s">
        <v>64</v>
      </c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2" t="s">
        <v>52</v>
      </c>
      <c r="AW290" s="2" t="s">
        <v>1251</v>
      </c>
      <c r="AX290" s="2" t="s">
        <v>52</v>
      </c>
      <c r="AY290" s="2" t="s">
        <v>52</v>
      </c>
    </row>
    <row r="291" spans="1:51" ht="30" customHeight="1" x14ac:dyDescent="0.3">
      <c r="A291" s="8" t="s">
        <v>1252</v>
      </c>
      <c r="B291" s="8" t="s">
        <v>52</v>
      </c>
      <c r="C291" s="8" t="s">
        <v>83</v>
      </c>
      <c r="D291" s="9">
        <v>1</v>
      </c>
      <c r="E291" s="13">
        <v>0</v>
      </c>
      <c r="F291" s="14">
        <f t="shared" si="60"/>
        <v>0</v>
      </c>
      <c r="G291" s="13">
        <v>9444</v>
      </c>
      <c r="H291" s="14">
        <f t="shared" si="61"/>
        <v>9444</v>
      </c>
      <c r="I291" s="13">
        <v>566</v>
      </c>
      <c r="J291" s="14">
        <f t="shared" si="62"/>
        <v>566</v>
      </c>
      <c r="K291" s="13">
        <f t="shared" si="63"/>
        <v>10010</v>
      </c>
      <c r="L291" s="14">
        <f t="shared" si="64"/>
        <v>10010</v>
      </c>
      <c r="M291" s="8" t="s">
        <v>1253</v>
      </c>
      <c r="N291" s="2" t="s">
        <v>264</v>
      </c>
      <c r="O291" s="2" t="s">
        <v>1254</v>
      </c>
      <c r="P291" s="2" t="s">
        <v>64</v>
      </c>
      <c r="Q291" s="2" t="s">
        <v>65</v>
      </c>
      <c r="R291" s="2" t="s">
        <v>65</v>
      </c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2" t="s">
        <v>52</v>
      </c>
      <c r="AW291" s="2" t="s">
        <v>1255</v>
      </c>
      <c r="AX291" s="2" t="s">
        <v>52</v>
      </c>
      <c r="AY291" s="2" t="s">
        <v>52</v>
      </c>
    </row>
    <row r="292" spans="1:51" ht="30" customHeight="1" x14ac:dyDescent="0.3">
      <c r="A292" s="8" t="s">
        <v>730</v>
      </c>
      <c r="B292" s="8" t="s">
        <v>52</v>
      </c>
      <c r="C292" s="8" t="s">
        <v>52</v>
      </c>
      <c r="D292" s="9"/>
      <c r="E292" s="13"/>
      <c r="F292" s="14">
        <f>TRUNC(SUMIF(N281:N291, N280, F281:F291),0)</f>
        <v>6118</v>
      </c>
      <c r="G292" s="13"/>
      <c r="H292" s="14">
        <f>TRUNC(SUMIF(N281:N291, N280, H281:H291),0)</f>
        <v>9444</v>
      </c>
      <c r="I292" s="13"/>
      <c r="J292" s="14">
        <f>TRUNC(SUMIF(N281:N291, N280, J281:J291),0)</f>
        <v>566</v>
      </c>
      <c r="K292" s="13"/>
      <c r="L292" s="14">
        <f>F292+H292+J292</f>
        <v>16128</v>
      </c>
      <c r="M292" s="8" t="s">
        <v>52</v>
      </c>
      <c r="N292" s="2" t="s">
        <v>72</v>
      </c>
      <c r="O292" s="2" t="s">
        <v>72</v>
      </c>
      <c r="P292" s="2" t="s">
        <v>52</v>
      </c>
      <c r="Q292" s="2" t="s">
        <v>52</v>
      </c>
      <c r="R292" s="2" t="s">
        <v>52</v>
      </c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2" t="s">
        <v>52</v>
      </c>
      <c r="AW292" s="2" t="s">
        <v>52</v>
      </c>
      <c r="AX292" s="2" t="s">
        <v>52</v>
      </c>
      <c r="AY292" s="2" t="s">
        <v>52</v>
      </c>
    </row>
    <row r="293" spans="1:51" ht="30" customHeight="1" x14ac:dyDescent="0.3">
      <c r="A293" s="9"/>
      <c r="B293" s="9"/>
      <c r="C293" s="9"/>
      <c r="D293" s="9"/>
      <c r="E293" s="13"/>
      <c r="F293" s="14"/>
      <c r="G293" s="13"/>
      <c r="H293" s="14"/>
      <c r="I293" s="13"/>
      <c r="J293" s="14"/>
      <c r="K293" s="13"/>
      <c r="L293" s="14"/>
      <c r="M293" s="9"/>
    </row>
    <row r="294" spans="1:51" ht="30" customHeight="1" x14ac:dyDescent="0.3">
      <c r="A294" s="41" t="s">
        <v>1256</v>
      </c>
      <c r="B294" s="41"/>
      <c r="C294" s="41"/>
      <c r="D294" s="41"/>
      <c r="E294" s="42"/>
      <c r="F294" s="43"/>
      <c r="G294" s="42"/>
      <c r="H294" s="43"/>
      <c r="I294" s="42"/>
      <c r="J294" s="43"/>
      <c r="K294" s="42"/>
      <c r="L294" s="43"/>
      <c r="M294" s="41"/>
      <c r="N294" s="1" t="s">
        <v>268</v>
      </c>
    </row>
    <row r="295" spans="1:51" ht="30" customHeight="1" x14ac:dyDescent="0.3">
      <c r="A295" s="8" t="s">
        <v>1210</v>
      </c>
      <c r="B295" s="8" t="s">
        <v>1211</v>
      </c>
      <c r="C295" s="8" t="s">
        <v>381</v>
      </c>
      <c r="D295" s="9">
        <v>1.3620000000000001</v>
      </c>
      <c r="E295" s="13">
        <f>단가대비표!O114</f>
        <v>180</v>
      </c>
      <c r="F295" s="14">
        <f t="shared" ref="F295:F306" si="65">TRUNC(E295*D295,1)</f>
        <v>245.1</v>
      </c>
      <c r="G295" s="13">
        <f>단가대비표!P114</f>
        <v>0</v>
      </c>
      <c r="H295" s="14">
        <f t="shared" ref="H295:H306" si="66">TRUNC(G295*D295,1)</f>
        <v>0</v>
      </c>
      <c r="I295" s="13">
        <f>단가대비표!V114</f>
        <v>0</v>
      </c>
      <c r="J295" s="14">
        <f t="shared" ref="J295:J306" si="67">TRUNC(I295*D295,1)</f>
        <v>0</v>
      </c>
      <c r="K295" s="13">
        <f t="shared" ref="K295:K306" si="68">TRUNC(E295+G295+I295,1)</f>
        <v>180</v>
      </c>
      <c r="L295" s="14">
        <f t="shared" ref="L295:L306" si="69">TRUNC(F295+H295+J295,1)</f>
        <v>245.1</v>
      </c>
      <c r="M295" s="8" t="s">
        <v>1212</v>
      </c>
      <c r="N295" s="2" t="s">
        <v>268</v>
      </c>
      <c r="O295" s="2" t="s">
        <v>1213</v>
      </c>
      <c r="P295" s="2" t="s">
        <v>65</v>
      </c>
      <c r="Q295" s="2" t="s">
        <v>65</v>
      </c>
      <c r="R295" s="2" t="s">
        <v>64</v>
      </c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2" t="s">
        <v>52</v>
      </c>
      <c r="AW295" s="2" t="s">
        <v>1257</v>
      </c>
      <c r="AX295" s="2" t="s">
        <v>52</v>
      </c>
      <c r="AY295" s="2" t="s">
        <v>52</v>
      </c>
    </row>
    <row r="296" spans="1:51" ht="30" customHeight="1" x14ac:dyDescent="0.3">
      <c r="A296" s="8" t="s">
        <v>1215</v>
      </c>
      <c r="B296" s="8" t="s">
        <v>1216</v>
      </c>
      <c r="C296" s="8" t="s">
        <v>381</v>
      </c>
      <c r="D296" s="9">
        <v>1.3620000000000001</v>
      </c>
      <c r="E296" s="13">
        <f>단가대비표!O55</f>
        <v>690</v>
      </c>
      <c r="F296" s="14">
        <f t="shared" si="65"/>
        <v>939.7</v>
      </c>
      <c r="G296" s="13">
        <f>단가대비표!P55</f>
        <v>0</v>
      </c>
      <c r="H296" s="14">
        <f t="shared" si="66"/>
        <v>0</v>
      </c>
      <c r="I296" s="13">
        <f>단가대비표!V55</f>
        <v>0</v>
      </c>
      <c r="J296" s="14">
        <f t="shared" si="67"/>
        <v>0</v>
      </c>
      <c r="K296" s="13">
        <f t="shared" si="68"/>
        <v>690</v>
      </c>
      <c r="L296" s="14">
        <f t="shared" si="69"/>
        <v>939.7</v>
      </c>
      <c r="M296" s="8" t="s">
        <v>1217</v>
      </c>
      <c r="N296" s="2" t="s">
        <v>268</v>
      </c>
      <c r="O296" s="2" t="s">
        <v>1218</v>
      </c>
      <c r="P296" s="2" t="s">
        <v>65</v>
      </c>
      <c r="Q296" s="2" t="s">
        <v>65</v>
      </c>
      <c r="R296" s="2" t="s">
        <v>64</v>
      </c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2" t="s">
        <v>52</v>
      </c>
      <c r="AW296" s="2" t="s">
        <v>1258</v>
      </c>
      <c r="AX296" s="2" t="s">
        <v>52</v>
      </c>
      <c r="AY296" s="2" t="s">
        <v>52</v>
      </c>
    </row>
    <row r="297" spans="1:51" ht="30" customHeight="1" x14ac:dyDescent="0.3">
      <c r="A297" s="8" t="s">
        <v>1215</v>
      </c>
      <c r="B297" s="8" t="s">
        <v>1220</v>
      </c>
      <c r="C297" s="8" t="s">
        <v>153</v>
      </c>
      <c r="D297" s="9">
        <v>1.222</v>
      </c>
      <c r="E297" s="13">
        <f>단가대비표!O56</f>
        <v>1250</v>
      </c>
      <c r="F297" s="14">
        <f t="shared" si="65"/>
        <v>1527.5</v>
      </c>
      <c r="G297" s="13">
        <f>단가대비표!P56</f>
        <v>0</v>
      </c>
      <c r="H297" s="14">
        <f t="shared" si="66"/>
        <v>0</v>
      </c>
      <c r="I297" s="13">
        <f>단가대비표!V56</f>
        <v>0</v>
      </c>
      <c r="J297" s="14">
        <f t="shared" si="67"/>
        <v>0</v>
      </c>
      <c r="K297" s="13">
        <f t="shared" si="68"/>
        <v>1250</v>
      </c>
      <c r="L297" s="14">
        <f t="shared" si="69"/>
        <v>1527.5</v>
      </c>
      <c r="M297" s="8" t="s">
        <v>1221</v>
      </c>
      <c r="N297" s="2" t="s">
        <v>268</v>
      </c>
      <c r="O297" s="2" t="s">
        <v>1222</v>
      </c>
      <c r="P297" s="2" t="s">
        <v>65</v>
      </c>
      <c r="Q297" s="2" t="s">
        <v>65</v>
      </c>
      <c r="R297" s="2" t="s">
        <v>64</v>
      </c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2" t="s">
        <v>52</v>
      </c>
      <c r="AW297" s="2" t="s">
        <v>1259</v>
      </c>
      <c r="AX297" s="2" t="s">
        <v>52</v>
      </c>
      <c r="AY297" s="2" t="s">
        <v>52</v>
      </c>
    </row>
    <row r="298" spans="1:51" ht="30" customHeight="1" x14ac:dyDescent="0.3">
      <c r="A298" s="8" t="s">
        <v>1215</v>
      </c>
      <c r="B298" s="8" t="s">
        <v>1224</v>
      </c>
      <c r="C298" s="8" t="s">
        <v>153</v>
      </c>
      <c r="D298" s="9">
        <v>0.52500000000000002</v>
      </c>
      <c r="E298" s="13">
        <f>단가대비표!O57</f>
        <v>780</v>
      </c>
      <c r="F298" s="14">
        <f t="shared" si="65"/>
        <v>409.5</v>
      </c>
      <c r="G298" s="13">
        <f>단가대비표!P57</f>
        <v>0</v>
      </c>
      <c r="H298" s="14">
        <f t="shared" si="66"/>
        <v>0</v>
      </c>
      <c r="I298" s="13">
        <f>단가대비표!V57</f>
        <v>0</v>
      </c>
      <c r="J298" s="14">
        <f t="shared" si="67"/>
        <v>0</v>
      </c>
      <c r="K298" s="13">
        <f t="shared" si="68"/>
        <v>780</v>
      </c>
      <c r="L298" s="14">
        <f t="shared" si="69"/>
        <v>409.5</v>
      </c>
      <c r="M298" s="8" t="s">
        <v>1225</v>
      </c>
      <c r="N298" s="2" t="s">
        <v>268</v>
      </c>
      <c r="O298" s="2" t="s">
        <v>1226</v>
      </c>
      <c r="P298" s="2" t="s">
        <v>65</v>
      </c>
      <c r="Q298" s="2" t="s">
        <v>65</v>
      </c>
      <c r="R298" s="2" t="s">
        <v>64</v>
      </c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2" t="s">
        <v>52</v>
      </c>
      <c r="AW298" s="2" t="s">
        <v>1260</v>
      </c>
      <c r="AX298" s="2" t="s">
        <v>52</v>
      </c>
      <c r="AY298" s="2" t="s">
        <v>52</v>
      </c>
    </row>
    <row r="299" spans="1:51" ht="30" customHeight="1" x14ac:dyDescent="0.3">
      <c r="A299" s="8" t="s">
        <v>1215</v>
      </c>
      <c r="B299" s="8" t="s">
        <v>1228</v>
      </c>
      <c r="C299" s="8" t="s">
        <v>397</v>
      </c>
      <c r="D299" s="9">
        <v>1.3620000000000001</v>
      </c>
      <c r="E299" s="13">
        <f>단가대비표!O58</f>
        <v>250</v>
      </c>
      <c r="F299" s="14">
        <f t="shared" si="65"/>
        <v>340.5</v>
      </c>
      <c r="G299" s="13">
        <f>단가대비표!P58</f>
        <v>0</v>
      </c>
      <c r="H299" s="14">
        <f t="shared" si="66"/>
        <v>0</v>
      </c>
      <c r="I299" s="13">
        <f>단가대비표!V58</f>
        <v>0</v>
      </c>
      <c r="J299" s="14">
        <f t="shared" si="67"/>
        <v>0</v>
      </c>
      <c r="K299" s="13">
        <f t="shared" si="68"/>
        <v>250</v>
      </c>
      <c r="L299" s="14">
        <f t="shared" si="69"/>
        <v>340.5</v>
      </c>
      <c r="M299" s="8" t="s">
        <v>1229</v>
      </c>
      <c r="N299" s="2" t="s">
        <v>268</v>
      </c>
      <c r="O299" s="2" t="s">
        <v>1230</v>
      </c>
      <c r="P299" s="2" t="s">
        <v>65</v>
      </c>
      <c r="Q299" s="2" t="s">
        <v>65</v>
      </c>
      <c r="R299" s="2" t="s">
        <v>64</v>
      </c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2" t="s">
        <v>52</v>
      </c>
      <c r="AW299" s="2" t="s">
        <v>1261</v>
      </c>
      <c r="AX299" s="2" t="s">
        <v>52</v>
      </c>
      <c r="AY299" s="2" t="s">
        <v>52</v>
      </c>
    </row>
    <row r="300" spans="1:51" ht="30" customHeight="1" x14ac:dyDescent="0.3">
      <c r="A300" s="8" t="s">
        <v>1215</v>
      </c>
      <c r="B300" s="8" t="s">
        <v>1232</v>
      </c>
      <c r="C300" s="8" t="s">
        <v>397</v>
      </c>
      <c r="D300" s="9">
        <v>0.58399999999999996</v>
      </c>
      <c r="E300" s="13">
        <f>단가대비표!O59</f>
        <v>111</v>
      </c>
      <c r="F300" s="14">
        <f t="shared" si="65"/>
        <v>64.8</v>
      </c>
      <c r="G300" s="13">
        <f>단가대비표!P59</f>
        <v>0</v>
      </c>
      <c r="H300" s="14">
        <f t="shared" si="66"/>
        <v>0</v>
      </c>
      <c r="I300" s="13">
        <f>단가대비표!V59</f>
        <v>0</v>
      </c>
      <c r="J300" s="14">
        <f t="shared" si="67"/>
        <v>0</v>
      </c>
      <c r="K300" s="13">
        <f t="shared" si="68"/>
        <v>111</v>
      </c>
      <c r="L300" s="14">
        <f t="shared" si="69"/>
        <v>64.8</v>
      </c>
      <c r="M300" s="8" t="s">
        <v>1233</v>
      </c>
      <c r="N300" s="2" t="s">
        <v>268</v>
      </c>
      <c r="O300" s="2" t="s">
        <v>1234</v>
      </c>
      <c r="P300" s="2" t="s">
        <v>65</v>
      </c>
      <c r="Q300" s="2" t="s">
        <v>65</v>
      </c>
      <c r="R300" s="2" t="s">
        <v>64</v>
      </c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2" t="s">
        <v>52</v>
      </c>
      <c r="AW300" s="2" t="s">
        <v>1262</v>
      </c>
      <c r="AX300" s="2" t="s">
        <v>52</v>
      </c>
      <c r="AY300" s="2" t="s">
        <v>52</v>
      </c>
    </row>
    <row r="301" spans="1:51" ht="30" customHeight="1" x14ac:dyDescent="0.3">
      <c r="A301" s="8" t="s">
        <v>1215</v>
      </c>
      <c r="B301" s="8" t="s">
        <v>1236</v>
      </c>
      <c r="C301" s="8" t="s">
        <v>397</v>
      </c>
      <c r="D301" s="9">
        <v>0.19500000000000001</v>
      </c>
      <c r="E301" s="13">
        <f>단가대비표!O60</f>
        <v>107</v>
      </c>
      <c r="F301" s="14">
        <f t="shared" si="65"/>
        <v>20.8</v>
      </c>
      <c r="G301" s="13">
        <f>단가대비표!P60</f>
        <v>0</v>
      </c>
      <c r="H301" s="14">
        <f t="shared" si="66"/>
        <v>0</v>
      </c>
      <c r="I301" s="13">
        <f>단가대비표!V60</f>
        <v>0</v>
      </c>
      <c r="J301" s="14">
        <f t="shared" si="67"/>
        <v>0</v>
      </c>
      <c r="K301" s="13">
        <f t="shared" si="68"/>
        <v>107</v>
      </c>
      <c r="L301" s="14">
        <f t="shared" si="69"/>
        <v>20.8</v>
      </c>
      <c r="M301" s="8" t="s">
        <v>1237</v>
      </c>
      <c r="N301" s="2" t="s">
        <v>268</v>
      </c>
      <c r="O301" s="2" t="s">
        <v>1238</v>
      </c>
      <c r="P301" s="2" t="s">
        <v>65</v>
      </c>
      <c r="Q301" s="2" t="s">
        <v>65</v>
      </c>
      <c r="R301" s="2" t="s">
        <v>64</v>
      </c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2" t="s">
        <v>52</v>
      </c>
      <c r="AW301" s="2" t="s">
        <v>1263</v>
      </c>
      <c r="AX301" s="2" t="s">
        <v>52</v>
      </c>
      <c r="AY301" s="2" t="s">
        <v>52</v>
      </c>
    </row>
    <row r="302" spans="1:51" ht="30" customHeight="1" x14ac:dyDescent="0.3">
      <c r="A302" s="8" t="s">
        <v>1215</v>
      </c>
      <c r="B302" s="8" t="s">
        <v>1264</v>
      </c>
      <c r="C302" s="8" t="s">
        <v>153</v>
      </c>
      <c r="D302" s="9">
        <v>3.36</v>
      </c>
      <c r="E302" s="13">
        <f>단가대비표!O54</f>
        <v>1260</v>
      </c>
      <c r="F302" s="14">
        <f t="shared" si="65"/>
        <v>4233.6000000000004</v>
      </c>
      <c r="G302" s="13">
        <f>단가대비표!P54</f>
        <v>0</v>
      </c>
      <c r="H302" s="14">
        <f t="shared" si="66"/>
        <v>0</v>
      </c>
      <c r="I302" s="13">
        <f>단가대비표!V54</f>
        <v>0</v>
      </c>
      <c r="J302" s="14">
        <f t="shared" si="67"/>
        <v>0</v>
      </c>
      <c r="K302" s="13">
        <f t="shared" si="68"/>
        <v>1260</v>
      </c>
      <c r="L302" s="14">
        <f t="shared" si="69"/>
        <v>4233.6000000000004</v>
      </c>
      <c r="M302" s="8" t="s">
        <v>1265</v>
      </c>
      <c r="N302" s="2" t="s">
        <v>268</v>
      </c>
      <c r="O302" s="2" t="s">
        <v>1266</v>
      </c>
      <c r="P302" s="2" t="s">
        <v>65</v>
      </c>
      <c r="Q302" s="2" t="s">
        <v>65</v>
      </c>
      <c r="R302" s="2" t="s">
        <v>64</v>
      </c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2" t="s">
        <v>52</v>
      </c>
      <c r="AW302" s="2" t="s">
        <v>1267</v>
      </c>
      <c r="AX302" s="2" t="s">
        <v>52</v>
      </c>
      <c r="AY302" s="2" t="s">
        <v>52</v>
      </c>
    </row>
    <row r="303" spans="1:51" ht="30" customHeight="1" x14ac:dyDescent="0.3">
      <c r="A303" s="8" t="s">
        <v>1215</v>
      </c>
      <c r="B303" s="8" t="s">
        <v>1244</v>
      </c>
      <c r="C303" s="8" t="s">
        <v>381</v>
      </c>
      <c r="D303" s="9">
        <v>2.04</v>
      </c>
      <c r="E303" s="13">
        <f>단가대비표!O61</f>
        <v>60</v>
      </c>
      <c r="F303" s="14">
        <f t="shared" si="65"/>
        <v>122.4</v>
      </c>
      <c r="G303" s="13">
        <f>단가대비표!P61</f>
        <v>0</v>
      </c>
      <c r="H303" s="14">
        <f t="shared" si="66"/>
        <v>0</v>
      </c>
      <c r="I303" s="13">
        <f>단가대비표!V61</f>
        <v>0</v>
      </c>
      <c r="J303" s="14">
        <f t="shared" si="67"/>
        <v>0</v>
      </c>
      <c r="K303" s="13">
        <f t="shared" si="68"/>
        <v>60</v>
      </c>
      <c r="L303" s="14">
        <f t="shared" si="69"/>
        <v>122.4</v>
      </c>
      <c r="M303" s="8" t="s">
        <v>1245</v>
      </c>
      <c r="N303" s="2" t="s">
        <v>268</v>
      </c>
      <c r="O303" s="2" t="s">
        <v>1246</v>
      </c>
      <c r="P303" s="2" t="s">
        <v>65</v>
      </c>
      <c r="Q303" s="2" t="s">
        <v>65</v>
      </c>
      <c r="R303" s="2" t="s">
        <v>64</v>
      </c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2" t="s">
        <v>52</v>
      </c>
      <c r="AW303" s="2" t="s">
        <v>1268</v>
      </c>
      <c r="AX303" s="2" t="s">
        <v>52</v>
      </c>
      <c r="AY303" s="2" t="s">
        <v>52</v>
      </c>
    </row>
    <row r="304" spans="1:51" ht="30" customHeight="1" x14ac:dyDescent="0.3">
      <c r="A304" s="8" t="s">
        <v>1215</v>
      </c>
      <c r="B304" s="8" t="s">
        <v>1269</v>
      </c>
      <c r="C304" s="8" t="s">
        <v>381</v>
      </c>
      <c r="D304" s="9">
        <v>5.86</v>
      </c>
      <c r="E304" s="13">
        <f>단가대비표!O63</f>
        <v>100</v>
      </c>
      <c r="F304" s="14">
        <f t="shared" si="65"/>
        <v>586</v>
      </c>
      <c r="G304" s="13">
        <f>단가대비표!P63</f>
        <v>0</v>
      </c>
      <c r="H304" s="14">
        <f t="shared" si="66"/>
        <v>0</v>
      </c>
      <c r="I304" s="13">
        <f>단가대비표!V63</f>
        <v>0</v>
      </c>
      <c r="J304" s="14">
        <f t="shared" si="67"/>
        <v>0</v>
      </c>
      <c r="K304" s="13">
        <f t="shared" si="68"/>
        <v>100</v>
      </c>
      <c r="L304" s="14">
        <f t="shared" si="69"/>
        <v>586</v>
      </c>
      <c r="M304" s="8" t="s">
        <v>1270</v>
      </c>
      <c r="N304" s="2" t="s">
        <v>268</v>
      </c>
      <c r="O304" s="2" t="s">
        <v>1271</v>
      </c>
      <c r="P304" s="2" t="s">
        <v>65</v>
      </c>
      <c r="Q304" s="2" t="s">
        <v>65</v>
      </c>
      <c r="R304" s="2" t="s">
        <v>64</v>
      </c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2" t="s">
        <v>52</v>
      </c>
      <c r="AW304" s="2" t="s">
        <v>1272</v>
      </c>
      <c r="AX304" s="2" t="s">
        <v>52</v>
      </c>
      <c r="AY304" s="2" t="s">
        <v>52</v>
      </c>
    </row>
    <row r="305" spans="1:51" ht="30" customHeight="1" x14ac:dyDescent="0.3">
      <c r="A305" s="8" t="s">
        <v>1215</v>
      </c>
      <c r="B305" s="8" t="s">
        <v>1273</v>
      </c>
      <c r="C305" s="8" t="s">
        <v>381</v>
      </c>
      <c r="D305" s="9">
        <v>5.86</v>
      </c>
      <c r="E305" s="13">
        <f>단가대비표!O64</f>
        <v>650</v>
      </c>
      <c r="F305" s="14">
        <f t="shared" si="65"/>
        <v>3809</v>
      </c>
      <c r="G305" s="13">
        <f>단가대비표!P64</f>
        <v>0</v>
      </c>
      <c r="H305" s="14">
        <f t="shared" si="66"/>
        <v>0</v>
      </c>
      <c r="I305" s="13">
        <f>단가대비표!V64</f>
        <v>0</v>
      </c>
      <c r="J305" s="14">
        <f t="shared" si="67"/>
        <v>0</v>
      </c>
      <c r="K305" s="13">
        <f t="shared" si="68"/>
        <v>650</v>
      </c>
      <c r="L305" s="14">
        <f t="shared" si="69"/>
        <v>3809</v>
      </c>
      <c r="M305" s="8" t="s">
        <v>1274</v>
      </c>
      <c r="N305" s="2" t="s">
        <v>268</v>
      </c>
      <c r="O305" s="2" t="s">
        <v>1275</v>
      </c>
      <c r="P305" s="2" t="s">
        <v>65</v>
      </c>
      <c r="Q305" s="2" t="s">
        <v>65</v>
      </c>
      <c r="R305" s="2" t="s">
        <v>64</v>
      </c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2" t="s">
        <v>52</v>
      </c>
      <c r="AW305" s="2" t="s">
        <v>1276</v>
      </c>
      <c r="AX305" s="2" t="s">
        <v>52</v>
      </c>
      <c r="AY305" s="2" t="s">
        <v>52</v>
      </c>
    </row>
    <row r="306" spans="1:51" ht="30" customHeight="1" x14ac:dyDescent="0.3">
      <c r="A306" s="8" t="s">
        <v>1252</v>
      </c>
      <c r="B306" s="8" t="s">
        <v>52</v>
      </c>
      <c r="C306" s="8" t="s">
        <v>83</v>
      </c>
      <c r="D306" s="9">
        <v>1</v>
      </c>
      <c r="E306" s="13">
        <v>0</v>
      </c>
      <c r="F306" s="14">
        <f t="shared" si="65"/>
        <v>0</v>
      </c>
      <c r="G306" s="13">
        <v>9444</v>
      </c>
      <c r="H306" s="14">
        <f t="shared" si="66"/>
        <v>9444</v>
      </c>
      <c r="I306" s="13">
        <v>566</v>
      </c>
      <c r="J306" s="14">
        <f t="shared" si="67"/>
        <v>566</v>
      </c>
      <c r="K306" s="13">
        <f t="shared" si="68"/>
        <v>10010</v>
      </c>
      <c r="L306" s="14">
        <f t="shared" si="69"/>
        <v>10010</v>
      </c>
      <c r="M306" s="8" t="s">
        <v>1253</v>
      </c>
      <c r="N306" s="2" t="s">
        <v>268</v>
      </c>
      <c r="O306" s="2" t="s">
        <v>1254</v>
      </c>
      <c r="P306" s="2" t="s">
        <v>64</v>
      </c>
      <c r="Q306" s="2" t="s">
        <v>65</v>
      </c>
      <c r="R306" s="2" t="s">
        <v>65</v>
      </c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2" t="s">
        <v>52</v>
      </c>
      <c r="AW306" s="2" t="s">
        <v>1277</v>
      </c>
      <c r="AX306" s="2" t="s">
        <v>52</v>
      </c>
      <c r="AY306" s="2" t="s">
        <v>52</v>
      </c>
    </row>
    <row r="307" spans="1:51" ht="30" customHeight="1" x14ac:dyDescent="0.3">
      <c r="A307" s="8" t="s">
        <v>730</v>
      </c>
      <c r="B307" s="8" t="s">
        <v>52</v>
      </c>
      <c r="C307" s="8" t="s">
        <v>52</v>
      </c>
      <c r="D307" s="9"/>
      <c r="E307" s="13"/>
      <c r="F307" s="14">
        <f>TRUNC(SUMIF(N295:N306, N294, F295:F306),0)</f>
        <v>12298</v>
      </c>
      <c r="G307" s="13"/>
      <c r="H307" s="14">
        <f>TRUNC(SUMIF(N295:N306, N294, H295:H306),0)</f>
        <v>9444</v>
      </c>
      <c r="I307" s="13"/>
      <c r="J307" s="14">
        <f>TRUNC(SUMIF(N295:N306, N294, J295:J306),0)</f>
        <v>566</v>
      </c>
      <c r="K307" s="13"/>
      <c r="L307" s="14">
        <f>F307+H307+J307</f>
        <v>22308</v>
      </c>
      <c r="M307" s="8" t="s">
        <v>52</v>
      </c>
      <c r="N307" s="2" t="s">
        <v>72</v>
      </c>
      <c r="O307" s="2" t="s">
        <v>72</v>
      </c>
      <c r="P307" s="2" t="s">
        <v>52</v>
      </c>
      <c r="Q307" s="2" t="s">
        <v>52</v>
      </c>
      <c r="R307" s="2" t="s">
        <v>52</v>
      </c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2" t="s">
        <v>52</v>
      </c>
      <c r="AW307" s="2" t="s">
        <v>52</v>
      </c>
      <c r="AX307" s="2" t="s">
        <v>52</v>
      </c>
      <c r="AY307" s="2" t="s">
        <v>52</v>
      </c>
    </row>
    <row r="308" spans="1:51" ht="30" customHeight="1" x14ac:dyDescent="0.3">
      <c r="A308" s="9"/>
      <c r="B308" s="9"/>
      <c r="C308" s="9"/>
      <c r="D308" s="9"/>
      <c r="E308" s="13"/>
      <c r="F308" s="14"/>
      <c r="G308" s="13"/>
      <c r="H308" s="14"/>
      <c r="I308" s="13"/>
      <c r="J308" s="14"/>
      <c r="K308" s="13"/>
      <c r="L308" s="14"/>
      <c r="M308" s="9"/>
    </row>
    <row r="309" spans="1:51" ht="30" customHeight="1" x14ac:dyDescent="0.3">
      <c r="A309" s="41" t="s">
        <v>1278</v>
      </c>
      <c r="B309" s="41"/>
      <c r="C309" s="41"/>
      <c r="D309" s="41"/>
      <c r="E309" s="42"/>
      <c r="F309" s="43"/>
      <c r="G309" s="42"/>
      <c r="H309" s="43"/>
      <c r="I309" s="42"/>
      <c r="J309" s="43"/>
      <c r="K309" s="42"/>
      <c r="L309" s="43"/>
      <c r="M309" s="41"/>
      <c r="N309" s="1" t="s">
        <v>273</v>
      </c>
    </row>
    <row r="310" spans="1:51" ht="30" customHeight="1" x14ac:dyDescent="0.3">
      <c r="A310" s="8" t="s">
        <v>1280</v>
      </c>
      <c r="B310" s="8" t="s">
        <v>1281</v>
      </c>
      <c r="C310" s="8" t="s">
        <v>397</v>
      </c>
      <c r="D310" s="9">
        <v>1</v>
      </c>
      <c r="E310" s="13">
        <f>단가대비표!O81</f>
        <v>11000</v>
      </c>
      <c r="F310" s="14">
        <f>TRUNC(E310*D310,1)</f>
        <v>11000</v>
      </c>
      <c r="G310" s="13">
        <f>단가대비표!P81</f>
        <v>0</v>
      </c>
      <c r="H310" s="14">
        <f>TRUNC(G310*D310,1)</f>
        <v>0</v>
      </c>
      <c r="I310" s="13">
        <f>단가대비표!V81</f>
        <v>0</v>
      </c>
      <c r="J310" s="14">
        <f>TRUNC(I310*D310,1)</f>
        <v>0</v>
      </c>
      <c r="K310" s="13">
        <f t="shared" ref="K310:L314" si="70">TRUNC(E310+G310+I310,1)</f>
        <v>11000</v>
      </c>
      <c r="L310" s="14">
        <f t="shared" si="70"/>
        <v>11000</v>
      </c>
      <c r="M310" s="8" t="s">
        <v>1282</v>
      </c>
      <c r="N310" s="2" t="s">
        <v>273</v>
      </c>
      <c r="O310" s="2" t="s">
        <v>1283</v>
      </c>
      <c r="P310" s="2" t="s">
        <v>65</v>
      </c>
      <c r="Q310" s="2" t="s">
        <v>65</v>
      </c>
      <c r="R310" s="2" t="s">
        <v>64</v>
      </c>
      <c r="S310" s="3"/>
      <c r="T310" s="3"/>
      <c r="U310" s="3"/>
      <c r="V310" s="3">
        <v>1</v>
      </c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2" t="s">
        <v>52</v>
      </c>
      <c r="AW310" s="2" t="s">
        <v>1284</v>
      </c>
      <c r="AX310" s="2" t="s">
        <v>52</v>
      </c>
      <c r="AY310" s="2" t="s">
        <v>52</v>
      </c>
    </row>
    <row r="311" spans="1:51" ht="30" customHeight="1" x14ac:dyDescent="0.3">
      <c r="A311" s="8" t="s">
        <v>1201</v>
      </c>
      <c r="B311" s="8" t="s">
        <v>1202</v>
      </c>
      <c r="C311" s="8" t="s">
        <v>571</v>
      </c>
      <c r="D311" s="9">
        <v>1</v>
      </c>
      <c r="E311" s="13">
        <f>TRUNC(SUMIF(V310:V314, RIGHTB(O311, 1), F310:F314)*U311, 2)</f>
        <v>330</v>
      </c>
      <c r="F311" s="14">
        <f>TRUNC(E311*D311,1)</f>
        <v>330</v>
      </c>
      <c r="G311" s="13">
        <v>0</v>
      </c>
      <c r="H311" s="14">
        <f>TRUNC(G311*D311,1)</f>
        <v>0</v>
      </c>
      <c r="I311" s="13">
        <v>0</v>
      </c>
      <c r="J311" s="14">
        <f>TRUNC(I311*D311,1)</f>
        <v>0</v>
      </c>
      <c r="K311" s="13">
        <f t="shared" si="70"/>
        <v>330</v>
      </c>
      <c r="L311" s="14">
        <f t="shared" si="70"/>
        <v>330</v>
      </c>
      <c r="M311" s="8" t="s">
        <v>52</v>
      </c>
      <c r="N311" s="2" t="s">
        <v>273</v>
      </c>
      <c r="O311" s="2" t="s">
        <v>728</v>
      </c>
      <c r="P311" s="2" t="s">
        <v>65</v>
      </c>
      <c r="Q311" s="2" t="s">
        <v>65</v>
      </c>
      <c r="R311" s="2" t="s">
        <v>65</v>
      </c>
      <c r="S311" s="3">
        <v>0</v>
      </c>
      <c r="T311" s="3">
        <v>0</v>
      </c>
      <c r="U311" s="3">
        <v>0.03</v>
      </c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2" t="s">
        <v>52</v>
      </c>
      <c r="AW311" s="2" t="s">
        <v>1285</v>
      </c>
      <c r="AX311" s="2" t="s">
        <v>52</v>
      </c>
      <c r="AY311" s="2" t="s">
        <v>52</v>
      </c>
    </row>
    <row r="312" spans="1:51" ht="30" customHeight="1" x14ac:dyDescent="0.3">
      <c r="A312" s="8" t="s">
        <v>1012</v>
      </c>
      <c r="B312" s="8" t="s">
        <v>786</v>
      </c>
      <c r="C312" s="8" t="s">
        <v>787</v>
      </c>
      <c r="D312" s="9">
        <v>0.308</v>
      </c>
      <c r="E312" s="13">
        <f>단가대비표!O169</f>
        <v>0</v>
      </c>
      <c r="F312" s="14">
        <f>TRUNC(E312*D312,1)</f>
        <v>0</v>
      </c>
      <c r="G312" s="13">
        <f>단가대비표!P169</f>
        <v>206710</v>
      </c>
      <c r="H312" s="14">
        <f>TRUNC(G312*D312,1)</f>
        <v>63666.6</v>
      </c>
      <c r="I312" s="13">
        <f>단가대비표!V169</f>
        <v>0</v>
      </c>
      <c r="J312" s="14">
        <f>TRUNC(I312*D312,1)</f>
        <v>0</v>
      </c>
      <c r="K312" s="13">
        <f t="shared" si="70"/>
        <v>206710</v>
      </c>
      <c r="L312" s="14">
        <f t="shared" si="70"/>
        <v>63666.6</v>
      </c>
      <c r="M312" s="8" t="s">
        <v>1013</v>
      </c>
      <c r="N312" s="2" t="s">
        <v>273</v>
      </c>
      <c r="O312" s="2" t="s">
        <v>1014</v>
      </c>
      <c r="P312" s="2" t="s">
        <v>65</v>
      </c>
      <c r="Q312" s="2" t="s">
        <v>65</v>
      </c>
      <c r="R312" s="2" t="s">
        <v>64</v>
      </c>
      <c r="S312" s="3"/>
      <c r="T312" s="3"/>
      <c r="U312" s="3"/>
      <c r="V312" s="3"/>
      <c r="W312" s="3">
        <v>2</v>
      </c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2" t="s">
        <v>52</v>
      </c>
      <c r="AW312" s="2" t="s">
        <v>1286</v>
      </c>
      <c r="AX312" s="2" t="s">
        <v>52</v>
      </c>
      <c r="AY312" s="2" t="s">
        <v>52</v>
      </c>
    </row>
    <row r="313" spans="1:51" ht="30" customHeight="1" x14ac:dyDescent="0.3">
      <c r="A313" s="8" t="s">
        <v>785</v>
      </c>
      <c r="B313" s="8" t="s">
        <v>786</v>
      </c>
      <c r="C313" s="8" t="s">
        <v>787</v>
      </c>
      <c r="D313" s="9">
        <v>5.7000000000000002E-2</v>
      </c>
      <c r="E313" s="13">
        <f>단가대비표!O151</f>
        <v>0</v>
      </c>
      <c r="F313" s="14">
        <f>TRUNC(E313*D313,1)</f>
        <v>0</v>
      </c>
      <c r="G313" s="13">
        <f>단가대비표!P151</f>
        <v>138989</v>
      </c>
      <c r="H313" s="14">
        <f>TRUNC(G313*D313,1)</f>
        <v>7922.3</v>
      </c>
      <c r="I313" s="13">
        <f>단가대비표!V151</f>
        <v>0</v>
      </c>
      <c r="J313" s="14">
        <f>TRUNC(I313*D313,1)</f>
        <v>0</v>
      </c>
      <c r="K313" s="13">
        <f t="shared" si="70"/>
        <v>138989</v>
      </c>
      <c r="L313" s="14">
        <f t="shared" si="70"/>
        <v>7922.3</v>
      </c>
      <c r="M313" s="8" t="s">
        <v>788</v>
      </c>
      <c r="N313" s="2" t="s">
        <v>273</v>
      </c>
      <c r="O313" s="2" t="s">
        <v>789</v>
      </c>
      <c r="P313" s="2" t="s">
        <v>65</v>
      </c>
      <c r="Q313" s="2" t="s">
        <v>65</v>
      </c>
      <c r="R313" s="2" t="s">
        <v>64</v>
      </c>
      <c r="S313" s="3"/>
      <c r="T313" s="3"/>
      <c r="U313" s="3"/>
      <c r="V313" s="3"/>
      <c r="W313" s="3">
        <v>2</v>
      </c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2" t="s">
        <v>52</v>
      </c>
      <c r="AW313" s="2" t="s">
        <v>1287</v>
      </c>
      <c r="AX313" s="2" t="s">
        <v>52</v>
      </c>
      <c r="AY313" s="2" t="s">
        <v>52</v>
      </c>
    </row>
    <row r="314" spans="1:51" ht="30" customHeight="1" x14ac:dyDescent="0.3">
      <c r="A314" s="8" t="s">
        <v>1288</v>
      </c>
      <c r="B314" s="8" t="s">
        <v>1289</v>
      </c>
      <c r="C314" s="8" t="s">
        <v>571</v>
      </c>
      <c r="D314" s="9">
        <v>1</v>
      </c>
      <c r="E314" s="13">
        <v>0</v>
      </c>
      <c r="F314" s="14">
        <f>TRUNC(E314*D314,1)</f>
        <v>0</v>
      </c>
      <c r="G314" s="13">
        <v>0</v>
      </c>
      <c r="H314" s="14">
        <f>TRUNC(G314*D314,1)</f>
        <v>0</v>
      </c>
      <c r="I314" s="13">
        <f>TRUNC(SUMIF(W310:W314, RIGHTB(O314, 1), H310:H314)*U314, 2)</f>
        <v>2147.66</v>
      </c>
      <c r="J314" s="14">
        <f>TRUNC(I314*D314,1)</f>
        <v>2147.6</v>
      </c>
      <c r="K314" s="13">
        <f t="shared" si="70"/>
        <v>2147.6</v>
      </c>
      <c r="L314" s="14">
        <f t="shared" si="70"/>
        <v>2147.6</v>
      </c>
      <c r="M314" s="8" t="s">
        <v>52</v>
      </c>
      <c r="N314" s="2" t="s">
        <v>273</v>
      </c>
      <c r="O314" s="2" t="s">
        <v>1290</v>
      </c>
      <c r="P314" s="2" t="s">
        <v>65</v>
      </c>
      <c r="Q314" s="2" t="s">
        <v>65</v>
      </c>
      <c r="R314" s="2" t="s">
        <v>65</v>
      </c>
      <c r="S314" s="3">
        <v>1</v>
      </c>
      <c r="T314" s="3">
        <v>2</v>
      </c>
      <c r="U314" s="3">
        <v>0.03</v>
      </c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2" t="s">
        <v>52</v>
      </c>
      <c r="AW314" s="2" t="s">
        <v>1291</v>
      </c>
      <c r="AX314" s="2" t="s">
        <v>52</v>
      </c>
      <c r="AY314" s="2" t="s">
        <v>52</v>
      </c>
    </row>
    <row r="315" spans="1:51" ht="30" customHeight="1" x14ac:dyDescent="0.3">
      <c r="A315" s="8" t="s">
        <v>730</v>
      </c>
      <c r="B315" s="8" t="s">
        <v>52</v>
      </c>
      <c r="C315" s="8" t="s">
        <v>52</v>
      </c>
      <c r="D315" s="9"/>
      <c r="E315" s="13"/>
      <c r="F315" s="14">
        <f>TRUNC(SUMIF(N310:N314, N309, F310:F314),0)</f>
        <v>11330</v>
      </c>
      <c r="G315" s="13"/>
      <c r="H315" s="14">
        <f>TRUNC(SUMIF(N310:N314, N309, H310:H314),0)</f>
        <v>71588</v>
      </c>
      <c r="I315" s="13"/>
      <c r="J315" s="14">
        <f>TRUNC(SUMIF(N310:N314, N309, J310:J314),0)</f>
        <v>2147</v>
      </c>
      <c r="K315" s="13"/>
      <c r="L315" s="14">
        <f>F315+H315+J315</f>
        <v>85065</v>
      </c>
      <c r="M315" s="8" t="s">
        <v>52</v>
      </c>
      <c r="N315" s="2" t="s">
        <v>72</v>
      </c>
      <c r="O315" s="2" t="s">
        <v>72</v>
      </c>
      <c r="P315" s="2" t="s">
        <v>52</v>
      </c>
      <c r="Q315" s="2" t="s">
        <v>52</v>
      </c>
      <c r="R315" s="2" t="s">
        <v>52</v>
      </c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2" t="s">
        <v>52</v>
      </c>
      <c r="AW315" s="2" t="s">
        <v>52</v>
      </c>
      <c r="AX315" s="2" t="s">
        <v>52</v>
      </c>
      <c r="AY315" s="2" t="s">
        <v>52</v>
      </c>
    </row>
    <row r="316" spans="1:51" ht="30" customHeight="1" x14ac:dyDescent="0.3">
      <c r="A316" s="9"/>
      <c r="B316" s="9"/>
      <c r="C316" s="9"/>
      <c r="D316" s="9"/>
      <c r="E316" s="13"/>
      <c r="F316" s="14"/>
      <c r="G316" s="13"/>
      <c r="H316" s="14"/>
      <c r="I316" s="13"/>
      <c r="J316" s="14"/>
      <c r="K316" s="13"/>
      <c r="L316" s="14"/>
      <c r="M316" s="9"/>
    </row>
    <row r="317" spans="1:51" ht="30" customHeight="1" x14ac:dyDescent="0.3">
      <c r="A317" s="41" t="s">
        <v>1292</v>
      </c>
      <c r="B317" s="41"/>
      <c r="C317" s="41"/>
      <c r="D317" s="41"/>
      <c r="E317" s="42"/>
      <c r="F317" s="43"/>
      <c r="G317" s="42"/>
      <c r="H317" s="43"/>
      <c r="I317" s="42"/>
      <c r="J317" s="43"/>
      <c r="K317" s="42"/>
      <c r="L317" s="43"/>
      <c r="M317" s="41"/>
      <c r="N317" s="1" t="s">
        <v>278</v>
      </c>
    </row>
    <row r="318" spans="1:51" ht="30" customHeight="1" x14ac:dyDescent="0.3">
      <c r="A318" s="8" t="s">
        <v>1293</v>
      </c>
      <c r="B318" s="8" t="s">
        <v>1294</v>
      </c>
      <c r="C318" s="8" t="s">
        <v>805</v>
      </c>
      <c r="D318" s="9">
        <v>1.1121000000000001</v>
      </c>
      <c r="E318" s="13">
        <f>단가대비표!O37</f>
        <v>2747</v>
      </c>
      <c r="F318" s="14">
        <f t="shared" ref="F318:F324" si="71">TRUNC(E318*D318,1)</f>
        <v>3054.9</v>
      </c>
      <c r="G318" s="13">
        <f>단가대비표!P37</f>
        <v>0</v>
      </c>
      <c r="H318" s="14">
        <f t="shared" ref="H318:H324" si="72">TRUNC(G318*D318,1)</f>
        <v>0</v>
      </c>
      <c r="I318" s="13">
        <f>단가대비표!V37</f>
        <v>0</v>
      </c>
      <c r="J318" s="14">
        <f t="shared" ref="J318:J324" si="73">TRUNC(I318*D318,1)</f>
        <v>0</v>
      </c>
      <c r="K318" s="13">
        <f t="shared" ref="K318:L324" si="74">TRUNC(E318+G318+I318,1)</f>
        <v>2747</v>
      </c>
      <c r="L318" s="14">
        <f t="shared" si="74"/>
        <v>3054.9</v>
      </c>
      <c r="M318" s="8" t="s">
        <v>1295</v>
      </c>
      <c r="N318" s="2" t="s">
        <v>278</v>
      </c>
      <c r="O318" s="2" t="s">
        <v>1296</v>
      </c>
      <c r="P318" s="2" t="s">
        <v>65</v>
      </c>
      <c r="Q318" s="2" t="s">
        <v>65</v>
      </c>
      <c r="R318" s="2" t="s">
        <v>64</v>
      </c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2" t="s">
        <v>52</v>
      </c>
      <c r="AW318" s="2" t="s">
        <v>1297</v>
      </c>
      <c r="AX318" s="2" t="s">
        <v>52</v>
      </c>
      <c r="AY318" s="2" t="s">
        <v>52</v>
      </c>
    </row>
    <row r="319" spans="1:51" ht="30" customHeight="1" x14ac:dyDescent="0.3">
      <c r="A319" s="8" t="s">
        <v>1298</v>
      </c>
      <c r="B319" s="8" t="s">
        <v>1299</v>
      </c>
      <c r="C319" s="8" t="s">
        <v>805</v>
      </c>
      <c r="D319" s="9">
        <v>2.5817999999999999</v>
      </c>
      <c r="E319" s="13">
        <f>단가대비표!O35</f>
        <v>699</v>
      </c>
      <c r="F319" s="14">
        <f t="shared" si="71"/>
        <v>1804.6</v>
      </c>
      <c r="G319" s="13">
        <f>단가대비표!P35</f>
        <v>0</v>
      </c>
      <c r="H319" s="14">
        <f t="shared" si="72"/>
        <v>0</v>
      </c>
      <c r="I319" s="13">
        <f>단가대비표!V35</f>
        <v>0</v>
      </c>
      <c r="J319" s="14">
        <f t="shared" si="73"/>
        <v>0</v>
      </c>
      <c r="K319" s="13">
        <f t="shared" si="74"/>
        <v>699</v>
      </c>
      <c r="L319" s="14">
        <f t="shared" si="74"/>
        <v>1804.6</v>
      </c>
      <c r="M319" s="8" t="s">
        <v>1300</v>
      </c>
      <c r="N319" s="2" t="s">
        <v>278</v>
      </c>
      <c r="O319" s="2" t="s">
        <v>1301</v>
      </c>
      <c r="P319" s="2" t="s">
        <v>65</v>
      </c>
      <c r="Q319" s="2" t="s">
        <v>65</v>
      </c>
      <c r="R319" s="2" t="s">
        <v>64</v>
      </c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2" t="s">
        <v>52</v>
      </c>
      <c r="AW319" s="2" t="s">
        <v>1302</v>
      </c>
      <c r="AX319" s="2" t="s">
        <v>52</v>
      </c>
      <c r="AY319" s="2" t="s">
        <v>52</v>
      </c>
    </row>
    <row r="320" spans="1:51" ht="30" customHeight="1" x14ac:dyDescent="0.3">
      <c r="A320" s="8" t="s">
        <v>1298</v>
      </c>
      <c r="B320" s="8" t="s">
        <v>1303</v>
      </c>
      <c r="C320" s="8" t="s">
        <v>805</v>
      </c>
      <c r="D320" s="9">
        <v>5.11E-2</v>
      </c>
      <c r="E320" s="13">
        <f>단가대비표!O34</f>
        <v>710.9</v>
      </c>
      <c r="F320" s="14">
        <f t="shared" si="71"/>
        <v>36.299999999999997</v>
      </c>
      <c r="G320" s="13">
        <f>단가대비표!P34</f>
        <v>0</v>
      </c>
      <c r="H320" s="14">
        <f t="shared" si="72"/>
        <v>0</v>
      </c>
      <c r="I320" s="13">
        <f>단가대비표!V34</f>
        <v>0</v>
      </c>
      <c r="J320" s="14">
        <f t="shared" si="73"/>
        <v>0</v>
      </c>
      <c r="K320" s="13">
        <f t="shared" si="74"/>
        <v>710.9</v>
      </c>
      <c r="L320" s="14">
        <f t="shared" si="74"/>
        <v>36.299999999999997</v>
      </c>
      <c r="M320" s="8" t="s">
        <v>1304</v>
      </c>
      <c r="N320" s="2" t="s">
        <v>278</v>
      </c>
      <c r="O320" s="2" t="s">
        <v>1305</v>
      </c>
      <c r="P320" s="2" t="s">
        <v>65</v>
      </c>
      <c r="Q320" s="2" t="s">
        <v>65</v>
      </c>
      <c r="R320" s="2" t="s">
        <v>64</v>
      </c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2" t="s">
        <v>52</v>
      </c>
      <c r="AW320" s="2" t="s">
        <v>1306</v>
      </c>
      <c r="AX320" s="2" t="s">
        <v>52</v>
      </c>
      <c r="AY320" s="2" t="s">
        <v>52</v>
      </c>
    </row>
    <row r="321" spans="1:51" ht="30" customHeight="1" x14ac:dyDescent="0.3">
      <c r="A321" s="8" t="s">
        <v>1307</v>
      </c>
      <c r="B321" s="8" t="s">
        <v>1185</v>
      </c>
      <c r="C321" s="8" t="s">
        <v>805</v>
      </c>
      <c r="D321" s="9">
        <v>1.0109999999999999</v>
      </c>
      <c r="E321" s="13">
        <v>210</v>
      </c>
      <c r="F321" s="14">
        <f t="shared" si="71"/>
        <v>212.3</v>
      </c>
      <c r="G321" s="13">
        <v>5967</v>
      </c>
      <c r="H321" s="14">
        <f t="shared" si="72"/>
        <v>6032.6</v>
      </c>
      <c r="I321" s="13">
        <v>192</v>
      </c>
      <c r="J321" s="14">
        <f t="shared" si="73"/>
        <v>194.1</v>
      </c>
      <c r="K321" s="13">
        <f t="shared" si="74"/>
        <v>6369</v>
      </c>
      <c r="L321" s="14">
        <f t="shared" si="74"/>
        <v>6439</v>
      </c>
      <c r="M321" s="8" t="s">
        <v>1308</v>
      </c>
      <c r="N321" s="2" t="s">
        <v>278</v>
      </c>
      <c r="O321" s="2" t="s">
        <v>1309</v>
      </c>
      <c r="P321" s="2" t="s">
        <v>64</v>
      </c>
      <c r="Q321" s="2" t="s">
        <v>65</v>
      </c>
      <c r="R321" s="2" t="s">
        <v>65</v>
      </c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2" t="s">
        <v>52</v>
      </c>
      <c r="AW321" s="2" t="s">
        <v>1310</v>
      </c>
      <c r="AX321" s="2" t="s">
        <v>52</v>
      </c>
      <c r="AY321" s="2" t="s">
        <v>52</v>
      </c>
    </row>
    <row r="322" spans="1:51" ht="30" customHeight="1" x14ac:dyDescent="0.3">
      <c r="A322" s="8" t="s">
        <v>1311</v>
      </c>
      <c r="B322" s="8" t="s">
        <v>1185</v>
      </c>
      <c r="C322" s="8" t="s">
        <v>805</v>
      </c>
      <c r="D322" s="9">
        <v>2.3935</v>
      </c>
      <c r="E322" s="13">
        <v>87</v>
      </c>
      <c r="F322" s="14">
        <f t="shared" si="71"/>
        <v>208.2</v>
      </c>
      <c r="G322" s="13">
        <v>5967</v>
      </c>
      <c r="H322" s="14">
        <f t="shared" si="72"/>
        <v>14282</v>
      </c>
      <c r="I322" s="13">
        <v>192</v>
      </c>
      <c r="J322" s="14">
        <f t="shared" si="73"/>
        <v>459.5</v>
      </c>
      <c r="K322" s="13">
        <f t="shared" si="74"/>
        <v>6246</v>
      </c>
      <c r="L322" s="14">
        <f t="shared" si="74"/>
        <v>14949.7</v>
      </c>
      <c r="M322" s="8" t="s">
        <v>1312</v>
      </c>
      <c r="N322" s="2" t="s">
        <v>278</v>
      </c>
      <c r="O322" s="2" t="s">
        <v>1313</v>
      </c>
      <c r="P322" s="2" t="s">
        <v>64</v>
      </c>
      <c r="Q322" s="2" t="s">
        <v>65</v>
      </c>
      <c r="R322" s="2" t="s">
        <v>65</v>
      </c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2" t="s">
        <v>52</v>
      </c>
      <c r="AW322" s="2" t="s">
        <v>1314</v>
      </c>
      <c r="AX322" s="2" t="s">
        <v>52</v>
      </c>
      <c r="AY322" s="2" t="s">
        <v>52</v>
      </c>
    </row>
    <row r="323" spans="1:51" ht="30" customHeight="1" x14ac:dyDescent="0.3">
      <c r="A323" s="8" t="s">
        <v>1189</v>
      </c>
      <c r="B323" s="8" t="s">
        <v>1190</v>
      </c>
      <c r="C323" s="8" t="s">
        <v>805</v>
      </c>
      <c r="D323" s="9">
        <v>-9.0899999999999995E-2</v>
      </c>
      <c r="E323" s="13">
        <f>단가대비표!O18</f>
        <v>1020</v>
      </c>
      <c r="F323" s="14">
        <f t="shared" si="71"/>
        <v>-92.7</v>
      </c>
      <c r="G323" s="13">
        <f>단가대비표!P18</f>
        <v>0</v>
      </c>
      <c r="H323" s="14">
        <f t="shared" si="72"/>
        <v>0</v>
      </c>
      <c r="I323" s="13">
        <f>단가대비표!V18</f>
        <v>0</v>
      </c>
      <c r="J323" s="14">
        <f t="shared" si="73"/>
        <v>0</v>
      </c>
      <c r="K323" s="13">
        <f t="shared" si="74"/>
        <v>1020</v>
      </c>
      <c r="L323" s="14">
        <f t="shared" si="74"/>
        <v>-92.7</v>
      </c>
      <c r="M323" s="8" t="s">
        <v>1191</v>
      </c>
      <c r="N323" s="2" t="s">
        <v>278</v>
      </c>
      <c r="O323" s="2" t="s">
        <v>1192</v>
      </c>
      <c r="P323" s="2" t="s">
        <v>65</v>
      </c>
      <c r="Q323" s="2" t="s">
        <v>65</v>
      </c>
      <c r="R323" s="2" t="s">
        <v>64</v>
      </c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2" t="s">
        <v>52</v>
      </c>
      <c r="AW323" s="2" t="s">
        <v>1315</v>
      </c>
      <c r="AX323" s="2" t="s">
        <v>52</v>
      </c>
      <c r="AY323" s="2" t="s">
        <v>52</v>
      </c>
    </row>
    <row r="324" spans="1:51" ht="30" customHeight="1" x14ac:dyDescent="0.3">
      <c r="A324" s="8" t="s">
        <v>1189</v>
      </c>
      <c r="B324" s="8" t="s">
        <v>1316</v>
      </c>
      <c r="C324" s="8" t="s">
        <v>805</v>
      </c>
      <c r="D324" s="9">
        <v>-0.21540000000000001</v>
      </c>
      <c r="E324" s="13">
        <f>단가대비표!O17</f>
        <v>190</v>
      </c>
      <c r="F324" s="14">
        <f t="shared" si="71"/>
        <v>-40.9</v>
      </c>
      <c r="G324" s="13">
        <f>단가대비표!P17</f>
        <v>0</v>
      </c>
      <c r="H324" s="14">
        <f t="shared" si="72"/>
        <v>0</v>
      </c>
      <c r="I324" s="13">
        <f>단가대비표!V17</f>
        <v>0</v>
      </c>
      <c r="J324" s="14">
        <f t="shared" si="73"/>
        <v>0</v>
      </c>
      <c r="K324" s="13">
        <f t="shared" si="74"/>
        <v>190</v>
      </c>
      <c r="L324" s="14">
        <f t="shared" si="74"/>
        <v>-40.9</v>
      </c>
      <c r="M324" s="8" t="s">
        <v>1317</v>
      </c>
      <c r="N324" s="2" t="s">
        <v>278</v>
      </c>
      <c r="O324" s="2" t="s">
        <v>1318</v>
      </c>
      <c r="P324" s="2" t="s">
        <v>65</v>
      </c>
      <c r="Q324" s="2" t="s">
        <v>65</v>
      </c>
      <c r="R324" s="2" t="s">
        <v>64</v>
      </c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2" t="s">
        <v>52</v>
      </c>
      <c r="AW324" s="2" t="s">
        <v>1319</v>
      </c>
      <c r="AX324" s="2" t="s">
        <v>52</v>
      </c>
      <c r="AY324" s="2" t="s">
        <v>52</v>
      </c>
    </row>
    <row r="325" spans="1:51" ht="30" customHeight="1" x14ac:dyDescent="0.3">
      <c r="A325" s="8" t="s">
        <v>730</v>
      </c>
      <c r="B325" s="8" t="s">
        <v>52</v>
      </c>
      <c r="C325" s="8" t="s">
        <v>52</v>
      </c>
      <c r="D325" s="9"/>
      <c r="E325" s="13"/>
      <c r="F325" s="14">
        <f>TRUNC(SUMIF(N318:N324, N317, F318:F324),0)</f>
        <v>5182</v>
      </c>
      <c r="G325" s="13"/>
      <c r="H325" s="14">
        <f>TRUNC(SUMIF(N318:N324, N317, H318:H324),0)</f>
        <v>20314</v>
      </c>
      <c r="I325" s="13"/>
      <c r="J325" s="14">
        <f>TRUNC(SUMIF(N318:N324, N317, J318:J324),0)</f>
        <v>653</v>
      </c>
      <c r="K325" s="13"/>
      <c r="L325" s="14">
        <f>F325+H325+J325</f>
        <v>26149</v>
      </c>
      <c r="M325" s="8" t="s">
        <v>52</v>
      </c>
      <c r="N325" s="2" t="s">
        <v>72</v>
      </c>
      <c r="O325" s="2" t="s">
        <v>72</v>
      </c>
      <c r="P325" s="2" t="s">
        <v>52</v>
      </c>
      <c r="Q325" s="2" t="s">
        <v>52</v>
      </c>
      <c r="R325" s="2" t="s">
        <v>52</v>
      </c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2" t="s">
        <v>52</v>
      </c>
      <c r="AW325" s="2" t="s">
        <v>52</v>
      </c>
      <c r="AX325" s="2" t="s">
        <v>52</v>
      </c>
      <c r="AY325" s="2" t="s">
        <v>52</v>
      </c>
    </row>
    <row r="326" spans="1:51" ht="30" customHeight="1" x14ac:dyDescent="0.3">
      <c r="A326" s="9"/>
      <c r="B326" s="9"/>
      <c r="C326" s="9"/>
      <c r="D326" s="9"/>
      <c r="E326" s="13"/>
      <c r="F326" s="14"/>
      <c r="G326" s="13"/>
      <c r="H326" s="14"/>
      <c r="I326" s="13"/>
      <c r="J326" s="14"/>
      <c r="K326" s="13"/>
      <c r="L326" s="14"/>
      <c r="M326" s="9"/>
    </row>
    <row r="327" spans="1:51" ht="30" customHeight="1" x14ac:dyDescent="0.3">
      <c r="A327" s="41" t="s">
        <v>1320</v>
      </c>
      <c r="B327" s="41"/>
      <c r="C327" s="41"/>
      <c r="D327" s="41"/>
      <c r="E327" s="42"/>
      <c r="F327" s="43"/>
      <c r="G327" s="42"/>
      <c r="H327" s="43"/>
      <c r="I327" s="42"/>
      <c r="J327" s="43"/>
      <c r="K327" s="42"/>
      <c r="L327" s="43"/>
      <c r="M327" s="41"/>
      <c r="N327" s="1" t="s">
        <v>283</v>
      </c>
    </row>
    <row r="328" spans="1:51" ht="30" customHeight="1" x14ac:dyDescent="0.3">
      <c r="A328" s="8" t="s">
        <v>1293</v>
      </c>
      <c r="B328" s="8" t="s">
        <v>1321</v>
      </c>
      <c r="C328" s="8" t="s">
        <v>805</v>
      </c>
      <c r="D328" s="9">
        <v>1.6739999999999999</v>
      </c>
      <c r="E328" s="13">
        <f>단가대비표!O36</f>
        <v>2797</v>
      </c>
      <c r="F328" s="14">
        <f t="shared" ref="F328:F334" si="75">TRUNC(E328*D328,1)</f>
        <v>4682.1000000000004</v>
      </c>
      <c r="G328" s="13">
        <f>단가대비표!P36</f>
        <v>0</v>
      </c>
      <c r="H328" s="14">
        <f t="shared" ref="H328:H334" si="76">TRUNC(G328*D328,1)</f>
        <v>0</v>
      </c>
      <c r="I328" s="13">
        <f>단가대비표!V36</f>
        <v>0</v>
      </c>
      <c r="J328" s="14">
        <f t="shared" ref="J328:J334" si="77">TRUNC(I328*D328,1)</f>
        <v>0</v>
      </c>
      <c r="K328" s="13">
        <f t="shared" ref="K328:L334" si="78">TRUNC(E328+G328+I328,1)</f>
        <v>2797</v>
      </c>
      <c r="L328" s="14">
        <f t="shared" si="78"/>
        <v>4682.1000000000004</v>
      </c>
      <c r="M328" s="8" t="s">
        <v>1322</v>
      </c>
      <c r="N328" s="2" t="s">
        <v>283</v>
      </c>
      <c r="O328" s="2" t="s">
        <v>1323</v>
      </c>
      <c r="P328" s="2" t="s">
        <v>65</v>
      </c>
      <c r="Q328" s="2" t="s">
        <v>65</v>
      </c>
      <c r="R328" s="2" t="s">
        <v>64</v>
      </c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2" t="s">
        <v>52</v>
      </c>
      <c r="AW328" s="2" t="s">
        <v>1324</v>
      </c>
      <c r="AX328" s="2" t="s">
        <v>52</v>
      </c>
      <c r="AY328" s="2" t="s">
        <v>52</v>
      </c>
    </row>
    <row r="329" spans="1:51" ht="30" customHeight="1" x14ac:dyDescent="0.3">
      <c r="A329" s="8" t="s">
        <v>1298</v>
      </c>
      <c r="B329" s="8" t="s">
        <v>1299</v>
      </c>
      <c r="C329" s="8" t="s">
        <v>805</v>
      </c>
      <c r="D329" s="9">
        <v>3.1779999999999999</v>
      </c>
      <c r="E329" s="13">
        <f>단가대비표!O35</f>
        <v>699</v>
      </c>
      <c r="F329" s="14">
        <f t="shared" si="75"/>
        <v>2221.4</v>
      </c>
      <c r="G329" s="13">
        <f>단가대비표!P35</f>
        <v>0</v>
      </c>
      <c r="H329" s="14">
        <f t="shared" si="76"/>
        <v>0</v>
      </c>
      <c r="I329" s="13">
        <f>단가대비표!V35</f>
        <v>0</v>
      </c>
      <c r="J329" s="14">
        <f t="shared" si="77"/>
        <v>0</v>
      </c>
      <c r="K329" s="13">
        <f t="shared" si="78"/>
        <v>699</v>
      </c>
      <c r="L329" s="14">
        <f t="shared" si="78"/>
        <v>2221.4</v>
      </c>
      <c r="M329" s="8" t="s">
        <v>1300</v>
      </c>
      <c r="N329" s="2" t="s">
        <v>283</v>
      </c>
      <c r="O329" s="2" t="s">
        <v>1301</v>
      </c>
      <c r="P329" s="2" t="s">
        <v>65</v>
      </c>
      <c r="Q329" s="2" t="s">
        <v>65</v>
      </c>
      <c r="R329" s="2" t="s">
        <v>64</v>
      </c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2" t="s">
        <v>52</v>
      </c>
      <c r="AW329" s="2" t="s">
        <v>1325</v>
      </c>
      <c r="AX329" s="2" t="s">
        <v>52</v>
      </c>
      <c r="AY329" s="2" t="s">
        <v>52</v>
      </c>
    </row>
    <row r="330" spans="1:51" ht="30" customHeight="1" x14ac:dyDescent="0.3">
      <c r="A330" s="8" t="s">
        <v>1298</v>
      </c>
      <c r="B330" s="8" t="s">
        <v>1303</v>
      </c>
      <c r="C330" s="8" t="s">
        <v>805</v>
      </c>
      <c r="D330" s="9">
        <v>5.11E-2</v>
      </c>
      <c r="E330" s="13">
        <f>단가대비표!O34</f>
        <v>710.9</v>
      </c>
      <c r="F330" s="14">
        <f t="shared" si="75"/>
        <v>36.299999999999997</v>
      </c>
      <c r="G330" s="13">
        <f>단가대비표!P34</f>
        <v>0</v>
      </c>
      <c r="H330" s="14">
        <f t="shared" si="76"/>
        <v>0</v>
      </c>
      <c r="I330" s="13">
        <f>단가대비표!V34</f>
        <v>0</v>
      </c>
      <c r="J330" s="14">
        <f t="shared" si="77"/>
        <v>0</v>
      </c>
      <c r="K330" s="13">
        <f t="shared" si="78"/>
        <v>710.9</v>
      </c>
      <c r="L330" s="14">
        <f t="shared" si="78"/>
        <v>36.299999999999997</v>
      </c>
      <c r="M330" s="8" t="s">
        <v>1304</v>
      </c>
      <c r="N330" s="2" t="s">
        <v>283</v>
      </c>
      <c r="O330" s="2" t="s">
        <v>1305</v>
      </c>
      <c r="P330" s="2" t="s">
        <v>65</v>
      </c>
      <c r="Q330" s="2" t="s">
        <v>65</v>
      </c>
      <c r="R330" s="2" t="s">
        <v>64</v>
      </c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2" t="s">
        <v>52</v>
      </c>
      <c r="AW330" s="2" t="s">
        <v>1326</v>
      </c>
      <c r="AX330" s="2" t="s">
        <v>52</v>
      </c>
      <c r="AY330" s="2" t="s">
        <v>52</v>
      </c>
    </row>
    <row r="331" spans="1:51" ht="30" customHeight="1" x14ac:dyDescent="0.3">
      <c r="A331" s="8" t="s">
        <v>1307</v>
      </c>
      <c r="B331" s="8" t="s">
        <v>1185</v>
      </c>
      <c r="C331" s="8" t="s">
        <v>805</v>
      </c>
      <c r="D331" s="9">
        <v>1.522</v>
      </c>
      <c r="E331" s="13">
        <v>210</v>
      </c>
      <c r="F331" s="14">
        <f t="shared" si="75"/>
        <v>319.60000000000002</v>
      </c>
      <c r="G331" s="13">
        <v>5967</v>
      </c>
      <c r="H331" s="14">
        <f t="shared" si="76"/>
        <v>9081.7000000000007</v>
      </c>
      <c r="I331" s="13">
        <v>192</v>
      </c>
      <c r="J331" s="14">
        <f t="shared" si="77"/>
        <v>292.2</v>
      </c>
      <c r="K331" s="13">
        <f t="shared" si="78"/>
        <v>6369</v>
      </c>
      <c r="L331" s="14">
        <f t="shared" si="78"/>
        <v>9693.5</v>
      </c>
      <c r="M331" s="8" t="s">
        <v>1308</v>
      </c>
      <c r="N331" s="2" t="s">
        <v>283</v>
      </c>
      <c r="O331" s="2" t="s">
        <v>1309</v>
      </c>
      <c r="P331" s="2" t="s">
        <v>64</v>
      </c>
      <c r="Q331" s="2" t="s">
        <v>65</v>
      </c>
      <c r="R331" s="2" t="s">
        <v>65</v>
      </c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2" t="s">
        <v>52</v>
      </c>
      <c r="AW331" s="2" t="s">
        <v>1327</v>
      </c>
      <c r="AX331" s="2" t="s">
        <v>52</v>
      </c>
      <c r="AY331" s="2" t="s">
        <v>52</v>
      </c>
    </row>
    <row r="332" spans="1:51" ht="30" customHeight="1" x14ac:dyDescent="0.3">
      <c r="A332" s="8" t="s">
        <v>1311</v>
      </c>
      <c r="B332" s="8" t="s">
        <v>1185</v>
      </c>
      <c r="C332" s="8" t="s">
        <v>805</v>
      </c>
      <c r="D332" s="9">
        <v>2.9350000000000001</v>
      </c>
      <c r="E332" s="13">
        <v>87</v>
      </c>
      <c r="F332" s="14">
        <f t="shared" si="75"/>
        <v>255.3</v>
      </c>
      <c r="G332" s="13">
        <v>5967</v>
      </c>
      <c r="H332" s="14">
        <f t="shared" si="76"/>
        <v>17513.099999999999</v>
      </c>
      <c r="I332" s="13">
        <v>192</v>
      </c>
      <c r="J332" s="14">
        <f t="shared" si="77"/>
        <v>563.5</v>
      </c>
      <c r="K332" s="13">
        <f t="shared" si="78"/>
        <v>6246</v>
      </c>
      <c r="L332" s="14">
        <f t="shared" si="78"/>
        <v>18331.900000000001</v>
      </c>
      <c r="M332" s="8" t="s">
        <v>1312</v>
      </c>
      <c r="N332" s="2" t="s">
        <v>283</v>
      </c>
      <c r="O332" s="2" t="s">
        <v>1313</v>
      </c>
      <c r="P332" s="2" t="s">
        <v>64</v>
      </c>
      <c r="Q332" s="2" t="s">
        <v>65</v>
      </c>
      <c r="R332" s="2" t="s">
        <v>65</v>
      </c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2" t="s">
        <v>52</v>
      </c>
      <c r="AW332" s="2" t="s">
        <v>1328</v>
      </c>
      <c r="AX332" s="2" t="s">
        <v>52</v>
      </c>
      <c r="AY332" s="2" t="s">
        <v>52</v>
      </c>
    </row>
    <row r="333" spans="1:51" ht="30" customHeight="1" x14ac:dyDescent="0.3">
      <c r="A333" s="8" t="s">
        <v>1189</v>
      </c>
      <c r="B333" s="8" t="s">
        <v>1190</v>
      </c>
      <c r="C333" s="8" t="s">
        <v>805</v>
      </c>
      <c r="D333" s="9">
        <v>-0.152</v>
      </c>
      <c r="E333" s="13">
        <f>단가대비표!O18</f>
        <v>1020</v>
      </c>
      <c r="F333" s="14">
        <f t="shared" si="75"/>
        <v>-155</v>
      </c>
      <c r="G333" s="13">
        <f>단가대비표!P18</f>
        <v>0</v>
      </c>
      <c r="H333" s="14">
        <f t="shared" si="76"/>
        <v>0</v>
      </c>
      <c r="I333" s="13">
        <f>단가대비표!V18</f>
        <v>0</v>
      </c>
      <c r="J333" s="14">
        <f t="shared" si="77"/>
        <v>0</v>
      </c>
      <c r="K333" s="13">
        <f t="shared" si="78"/>
        <v>1020</v>
      </c>
      <c r="L333" s="14">
        <f t="shared" si="78"/>
        <v>-155</v>
      </c>
      <c r="M333" s="8" t="s">
        <v>1191</v>
      </c>
      <c r="N333" s="2" t="s">
        <v>283</v>
      </c>
      <c r="O333" s="2" t="s">
        <v>1192</v>
      </c>
      <c r="P333" s="2" t="s">
        <v>65</v>
      </c>
      <c r="Q333" s="2" t="s">
        <v>65</v>
      </c>
      <c r="R333" s="2" t="s">
        <v>64</v>
      </c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2" t="s">
        <v>52</v>
      </c>
      <c r="AW333" s="2" t="s">
        <v>1329</v>
      </c>
      <c r="AX333" s="2" t="s">
        <v>52</v>
      </c>
      <c r="AY333" s="2" t="s">
        <v>52</v>
      </c>
    </row>
    <row r="334" spans="1:51" ht="30" customHeight="1" x14ac:dyDescent="0.3">
      <c r="A334" s="8" t="s">
        <v>1189</v>
      </c>
      <c r="B334" s="8" t="s">
        <v>1316</v>
      </c>
      <c r="C334" s="8" t="s">
        <v>805</v>
      </c>
      <c r="D334" s="9">
        <v>-0.29349999999999998</v>
      </c>
      <c r="E334" s="13">
        <f>단가대비표!O17</f>
        <v>190</v>
      </c>
      <c r="F334" s="14">
        <f t="shared" si="75"/>
        <v>-55.7</v>
      </c>
      <c r="G334" s="13">
        <f>단가대비표!P17</f>
        <v>0</v>
      </c>
      <c r="H334" s="14">
        <f t="shared" si="76"/>
        <v>0</v>
      </c>
      <c r="I334" s="13">
        <f>단가대비표!V17</f>
        <v>0</v>
      </c>
      <c r="J334" s="14">
        <f t="shared" si="77"/>
        <v>0</v>
      </c>
      <c r="K334" s="13">
        <f t="shared" si="78"/>
        <v>190</v>
      </c>
      <c r="L334" s="14">
        <f t="shared" si="78"/>
        <v>-55.7</v>
      </c>
      <c r="M334" s="8" t="s">
        <v>1317</v>
      </c>
      <c r="N334" s="2" t="s">
        <v>283</v>
      </c>
      <c r="O334" s="2" t="s">
        <v>1318</v>
      </c>
      <c r="P334" s="2" t="s">
        <v>65</v>
      </c>
      <c r="Q334" s="2" t="s">
        <v>65</v>
      </c>
      <c r="R334" s="2" t="s">
        <v>64</v>
      </c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2" t="s">
        <v>52</v>
      </c>
      <c r="AW334" s="2" t="s">
        <v>1330</v>
      </c>
      <c r="AX334" s="2" t="s">
        <v>52</v>
      </c>
      <c r="AY334" s="2" t="s">
        <v>52</v>
      </c>
    </row>
    <row r="335" spans="1:51" ht="30" customHeight="1" x14ac:dyDescent="0.3">
      <c r="A335" s="8" t="s">
        <v>730</v>
      </c>
      <c r="B335" s="8" t="s">
        <v>52</v>
      </c>
      <c r="C335" s="8" t="s">
        <v>52</v>
      </c>
      <c r="D335" s="9"/>
      <c r="E335" s="13"/>
      <c r="F335" s="14">
        <f>TRUNC(SUMIF(N328:N334, N327, F328:F334),0)</f>
        <v>7304</v>
      </c>
      <c r="G335" s="13"/>
      <c r="H335" s="14">
        <f>TRUNC(SUMIF(N328:N334, N327, H328:H334),0)</f>
        <v>26594</v>
      </c>
      <c r="I335" s="13"/>
      <c r="J335" s="14">
        <f>TRUNC(SUMIF(N328:N334, N327, J328:J334),0)</f>
        <v>855</v>
      </c>
      <c r="K335" s="13"/>
      <c r="L335" s="14">
        <f>F335+H335+J335</f>
        <v>34753</v>
      </c>
      <c r="M335" s="8" t="s">
        <v>52</v>
      </c>
      <c r="N335" s="2" t="s">
        <v>72</v>
      </c>
      <c r="O335" s="2" t="s">
        <v>72</v>
      </c>
      <c r="P335" s="2" t="s">
        <v>52</v>
      </c>
      <c r="Q335" s="2" t="s">
        <v>52</v>
      </c>
      <c r="R335" s="2" t="s">
        <v>52</v>
      </c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2" t="s">
        <v>52</v>
      </c>
      <c r="AW335" s="2" t="s">
        <v>52</v>
      </c>
      <c r="AX335" s="2" t="s">
        <v>52</v>
      </c>
      <c r="AY335" s="2" t="s">
        <v>52</v>
      </c>
    </row>
    <row r="336" spans="1:51" ht="30" customHeight="1" x14ac:dyDescent="0.3">
      <c r="A336" s="9"/>
      <c r="B336" s="9"/>
      <c r="C336" s="9"/>
      <c r="D336" s="9"/>
      <c r="E336" s="13"/>
      <c r="F336" s="14"/>
      <c r="G336" s="13"/>
      <c r="H336" s="14"/>
      <c r="I336" s="13"/>
      <c r="J336" s="14"/>
      <c r="K336" s="13"/>
      <c r="L336" s="14"/>
      <c r="M336" s="9"/>
    </row>
    <row r="337" spans="1:51" ht="30" customHeight="1" x14ac:dyDescent="0.3">
      <c r="A337" s="41" t="s">
        <v>1331</v>
      </c>
      <c r="B337" s="41"/>
      <c r="C337" s="41"/>
      <c r="D337" s="41"/>
      <c r="E337" s="42"/>
      <c r="F337" s="43"/>
      <c r="G337" s="42"/>
      <c r="H337" s="43"/>
      <c r="I337" s="42"/>
      <c r="J337" s="43"/>
      <c r="K337" s="42"/>
      <c r="L337" s="43"/>
      <c r="M337" s="41"/>
      <c r="N337" s="1" t="s">
        <v>287</v>
      </c>
    </row>
    <row r="338" spans="1:51" ht="30" customHeight="1" x14ac:dyDescent="0.3">
      <c r="A338" s="8" t="s">
        <v>1293</v>
      </c>
      <c r="B338" s="8" t="s">
        <v>1294</v>
      </c>
      <c r="C338" s="8" t="s">
        <v>805</v>
      </c>
      <c r="D338" s="9">
        <v>1.1121000000000001</v>
      </c>
      <c r="E338" s="13">
        <f>단가대비표!O37</f>
        <v>2747</v>
      </c>
      <c r="F338" s="14">
        <f t="shared" ref="F338:F344" si="79">TRUNC(E338*D338,1)</f>
        <v>3054.9</v>
      </c>
      <c r="G338" s="13">
        <f>단가대비표!P37</f>
        <v>0</v>
      </c>
      <c r="H338" s="14">
        <f t="shared" ref="H338:H344" si="80">TRUNC(G338*D338,1)</f>
        <v>0</v>
      </c>
      <c r="I338" s="13">
        <f>단가대비표!V37</f>
        <v>0</v>
      </c>
      <c r="J338" s="14">
        <f t="shared" ref="J338:J344" si="81">TRUNC(I338*D338,1)</f>
        <v>0</v>
      </c>
      <c r="K338" s="13">
        <f t="shared" ref="K338:L344" si="82">TRUNC(E338+G338+I338,1)</f>
        <v>2747</v>
      </c>
      <c r="L338" s="14">
        <f t="shared" si="82"/>
        <v>3054.9</v>
      </c>
      <c r="M338" s="8" t="s">
        <v>1295</v>
      </c>
      <c r="N338" s="2" t="s">
        <v>287</v>
      </c>
      <c r="O338" s="2" t="s">
        <v>1296</v>
      </c>
      <c r="P338" s="2" t="s">
        <v>65</v>
      </c>
      <c r="Q338" s="2" t="s">
        <v>65</v>
      </c>
      <c r="R338" s="2" t="s">
        <v>64</v>
      </c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2" t="s">
        <v>52</v>
      </c>
      <c r="AW338" s="2" t="s">
        <v>1332</v>
      </c>
      <c r="AX338" s="2" t="s">
        <v>52</v>
      </c>
      <c r="AY338" s="2" t="s">
        <v>52</v>
      </c>
    </row>
    <row r="339" spans="1:51" ht="30" customHeight="1" x14ac:dyDescent="0.3">
      <c r="A339" s="8" t="s">
        <v>1298</v>
      </c>
      <c r="B339" s="8" t="s">
        <v>1299</v>
      </c>
      <c r="C339" s="8" t="s">
        <v>805</v>
      </c>
      <c r="D339" s="9">
        <v>2.5817999999999999</v>
      </c>
      <c r="E339" s="13">
        <f>단가대비표!O35</f>
        <v>699</v>
      </c>
      <c r="F339" s="14">
        <f t="shared" si="79"/>
        <v>1804.6</v>
      </c>
      <c r="G339" s="13">
        <f>단가대비표!P35</f>
        <v>0</v>
      </c>
      <c r="H339" s="14">
        <f t="shared" si="80"/>
        <v>0</v>
      </c>
      <c r="I339" s="13">
        <f>단가대비표!V35</f>
        <v>0</v>
      </c>
      <c r="J339" s="14">
        <f t="shared" si="81"/>
        <v>0</v>
      </c>
      <c r="K339" s="13">
        <f t="shared" si="82"/>
        <v>699</v>
      </c>
      <c r="L339" s="14">
        <f t="shared" si="82"/>
        <v>1804.6</v>
      </c>
      <c r="M339" s="8" t="s">
        <v>1300</v>
      </c>
      <c r="N339" s="2" t="s">
        <v>287</v>
      </c>
      <c r="O339" s="2" t="s">
        <v>1301</v>
      </c>
      <c r="P339" s="2" t="s">
        <v>65</v>
      </c>
      <c r="Q339" s="2" t="s">
        <v>65</v>
      </c>
      <c r="R339" s="2" t="s">
        <v>64</v>
      </c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2" t="s">
        <v>52</v>
      </c>
      <c r="AW339" s="2" t="s">
        <v>1333</v>
      </c>
      <c r="AX339" s="2" t="s">
        <v>52</v>
      </c>
      <c r="AY339" s="2" t="s">
        <v>52</v>
      </c>
    </row>
    <row r="340" spans="1:51" ht="30" customHeight="1" x14ac:dyDescent="0.3">
      <c r="A340" s="8" t="s">
        <v>1298</v>
      </c>
      <c r="B340" s="8" t="s">
        <v>1303</v>
      </c>
      <c r="C340" s="8" t="s">
        <v>805</v>
      </c>
      <c r="D340" s="9">
        <v>5.11E-2</v>
      </c>
      <c r="E340" s="13">
        <f>단가대비표!O34</f>
        <v>710.9</v>
      </c>
      <c r="F340" s="14">
        <f t="shared" si="79"/>
        <v>36.299999999999997</v>
      </c>
      <c r="G340" s="13">
        <f>단가대비표!P34</f>
        <v>0</v>
      </c>
      <c r="H340" s="14">
        <f t="shared" si="80"/>
        <v>0</v>
      </c>
      <c r="I340" s="13">
        <f>단가대비표!V34</f>
        <v>0</v>
      </c>
      <c r="J340" s="14">
        <f t="shared" si="81"/>
        <v>0</v>
      </c>
      <c r="K340" s="13">
        <f t="shared" si="82"/>
        <v>710.9</v>
      </c>
      <c r="L340" s="14">
        <f t="shared" si="82"/>
        <v>36.299999999999997</v>
      </c>
      <c r="M340" s="8" t="s">
        <v>1304</v>
      </c>
      <c r="N340" s="2" t="s">
        <v>287</v>
      </c>
      <c r="O340" s="2" t="s">
        <v>1305</v>
      </c>
      <c r="P340" s="2" t="s">
        <v>65</v>
      </c>
      <c r="Q340" s="2" t="s">
        <v>65</v>
      </c>
      <c r="R340" s="2" t="s">
        <v>64</v>
      </c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2" t="s">
        <v>52</v>
      </c>
      <c r="AW340" s="2" t="s">
        <v>1334</v>
      </c>
      <c r="AX340" s="2" t="s">
        <v>52</v>
      </c>
      <c r="AY340" s="2" t="s">
        <v>52</v>
      </c>
    </row>
    <row r="341" spans="1:51" ht="30" customHeight="1" x14ac:dyDescent="0.3">
      <c r="A341" s="8" t="s">
        <v>1307</v>
      </c>
      <c r="B341" s="8" t="s">
        <v>1185</v>
      </c>
      <c r="C341" s="8" t="s">
        <v>805</v>
      </c>
      <c r="D341" s="9">
        <v>1.0109999999999999</v>
      </c>
      <c r="E341" s="13">
        <v>210</v>
      </c>
      <c r="F341" s="14">
        <f t="shared" si="79"/>
        <v>212.3</v>
      </c>
      <c r="G341" s="13">
        <v>5967</v>
      </c>
      <c r="H341" s="14">
        <f t="shared" si="80"/>
        <v>6032.6</v>
      </c>
      <c r="I341" s="13">
        <v>192</v>
      </c>
      <c r="J341" s="14">
        <f t="shared" si="81"/>
        <v>194.1</v>
      </c>
      <c r="K341" s="13">
        <f t="shared" si="82"/>
        <v>6369</v>
      </c>
      <c r="L341" s="14">
        <f t="shared" si="82"/>
        <v>6439</v>
      </c>
      <c r="M341" s="8" t="s">
        <v>1308</v>
      </c>
      <c r="N341" s="2" t="s">
        <v>287</v>
      </c>
      <c r="O341" s="2" t="s">
        <v>1309</v>
      </c>
      <c r="P341" s="2" t="s">
        <v>64</v>
      </c>
      <c r="Q341" s="2" t="s">
        <v>65</v>
      </c>
      <c r="R341" s="2" t="s">
        <v>65</v>
      </c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2" t="s">
        <v>52</v>
      </c>
      <c r="AW341" s="2" t="s">
        <v>1335</v>
      </c>
      <c r="AX341" s="2" t="s">
        <v>52</v>
      </c>
      <c r="AY341" s="2" t="s">
        <v>52</v>
      </c>
    </row>
    <row r="342" spans="1:51" ht="30" customHeight="1" x14ac:dyDescent="0.3">
      <c r="A342" s="8" t="s">
        <v>1311</v>
      </c>
      <c r="B342" s="8" t="s">
        <v>1185</v>
      </c>
      <c r="C342" s="8" t="s">
        <v>805</v>
      </c>
      <c r="D342" s="9">
        <v>2.3935</v>
      </c>
      <c r="E342" s="13">
        <v>87</v>
      </c>
      <c r="F342" s="14">
        <f t="shared" si="79"/>
        <v>208.2</v>
      </c>
      <c r="G342" s="13">
        <v>5967</v>
      </c>
      <c r="H342" s="14">
        <f t="shared" si="80"/>
        <v>14282</v>
      </c>
      <c r="I342" s="13">
        <v>192</v>
      </c>
      <c r="J342" s="14">
        <f t="shared" si="81"/>
        <v>459.5</v>
      </c>
      <c r="K342" s="13">
        <f t="shared" si="82"/>
        <v>6246</v>
      </c>
      <c r="L342" s="14">
        <f t="shared" si="82"/>
        <v>14949.7</v>
      </c>
      <c r="M342" s="8" t="s">
        <v>1312</v>
      </c>
      <c r="N342" s="2" t="s">
        <v>287</v>
      </c>
      <c r="O342" s="2" t="s">
        <v>1313</v>
      </c>
      <c r="P342" s="2" t="s">
        <v>64</v>
      </c>
      <c r="Q342" s="2" t="s">
        <v>65</v>
      </c>
      <c r="R342" s="2" t="s">
        <v>65</v>
      </c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2" t="s">
        <v>52</v>
      </c>
      <c r="AW342" s="2" t="s">
        <v>1336</v>
      </c>
      <c r="AX342" s="2" t="s">
        <v>52</v>
      </c>
      <c r="AY342" s="2" t="s">
        <v>52</v>
      </c>
    </row>
    <row r="343" spans="1:51" ht="30" customHeight="1" x14ac:dyDescent="0.3">
      <c r="A343" s="8" t="s">
        <v>1189</v>
      </c>
      <c r="B343" s="8" t="s">
        <v>1190</v>
      </c>
      <c r="C343" s="8" t="s">
        <v>805</v>
      </c>
      <c r="D343" s="9">
        <v>-9.0899999999999995E-2</v>
      </c>
      <c r="E343" s="13">
        <f>단가대비표!O18</f>
        <v>1020</v>
      </c>
      <c r="F343" s="14">
        <f t="shared" si="79"/>
        <v>-92.7</v>
      </c>
      <c r="G343" s="13">
        <f>단가대비표!P18</f>
        <v>0</v>
      </c>
      <c r="H343" s="14">
        <f t="shared" si="80"/>
        <v>0</v>
      </c>
      <c r="I343" s="13">
        <f>단가대비표!V18</f>
        <v>0</v>
      </c>
      <c r="J343" s="14">
        <f t="shared" si="81"/>
        <v>0</v>
      </c>
      <c r="K343" s="13">
        <f t="shared" si="82"/>
        <v>1020</v>
      </c>
      <c r="L343" s="14">
        <f t="shared" si="82"/>
        <v>-92.7</v>
      </c>
      <c r="M343" s="8" t="s">
        <v>1191</v>
      </c>
      <c r="N343" s="2" t="s">
        <v>287</v>
      </c>
      <c r="O343" s="2" t="s">
        <v>1192</v>
      </c>
      <c r="P343" s="2" t="s">
        <v>65</v>
      </c>
      <c r="Q343" s="2" t="s">
        <v>65</v>
      </c>
      <c r="R343" s="2" t="s">
        <v>64</v>
      </c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2" t="s">
        <v>52</v>
      </c>
      <c r="AW343" s="2" t="s">
        <v>1337</v>
      </c>
      <c r="AX343" s="2" t="s">
        <v>52</v>
      </c>
      <c r="AY343" s="2" t="s">
        <v>52</v>
      </c>
    </row>
    <row r="344" spans="1:51" ht="30" customHeight="1" x14ac:dyDescent="0.3">
      <c r="A344" s="8" t="s">
        <v>1189</v>
      </c>
      <c r="B344" s="8" t="s">
        <v>1316</v>
      </c>
      <c r="C344" s="8" t="s">
        <v>805</v>
      </c>
      <c r="D344" s="9">
        <v>-0.21540000000000001</v>
      </c>
      <c r="E344" s="13">
        <f>단가대비표!O17</f>
        <v>190</v>
      </c>
      <c r="F344" s="14">
        <f t="shared" si="79"/>
        <v>-40.9</v>
      </c>
      <c r="G344" s="13">
        <f>단가대비표!P17</f>
        <v>0</v>
      </c>
      <c r="H344" s="14">
        <f t="shared" si="80"/>
        <v>0</v>
      </c>
      <c r="I344" s="13">
        <f>단가대비표!V17</f>
        <v>0</v>
      </c>
      <c r="J344" s="14">
        <f t="shared" si="81"/>
        <v>0</v>
      </c>
      <c r="K344" s="13">
        <f t="shared" si="82"/>
        <v>190</v>
      </c>
      <c r="L344" s="14">
        <f t="shared" si="82"/>
        <v>-40.9</v>
      </c>
      <c r="M344" s="8" t="s">
        <v>1317</v>
      </c>
      <c r="N344" s="2" t="s">
        <v>287</v>
      </c>
      <c r="O344" s="2" t="s">
        <v>1318</v>
      </c>
      <c r="P344" s="2" t="s">
        <v>65</v>
      </c>
      <c r="Q344" s="2" t="s">
        <v>65</v>
      </c>
      <c r="R344" s="2" t="s">
        <v>64</v>
      </c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2" t="s">
        <v>52</v>
      </c>
      <c r="AW344" s="2" t="s">
        <v>1338</v>
      </c>
      <c r="AX344" s="2" t="s">
        <v>52</v>
      </c>
      <c r="AY344" s="2" t="s">
        <v>52</v>
      </c>
    </row>
    <row r="345" spans="1:51" ht="30" customHeight="1" x14ac:dyDescent="0.3">
      <c r="A345" s="8" t="s">
        <v>730</v>
      </c>
      <c r="B345" s="8" t="s">
        <v>52</v>
      </c>
      <c r="C345" s="8" t="s">
        <v>52</v>
      </c>
      <c r="D345" s="9"/>
      <c r="E345" s="13"/>
      <c r="F345" s="14">
        <f>TRUNC(SUMIF(N338:N344, N337, F338:F344),0)</f>
        <v>5182</v>
      </c>
      <c r="G345" s="13"/>
      <c r="H345" s="14">
        <f>TRUNC(SUMIF(N338:N344, N337, H338:H344),0)</f>
        <v>20314</v>
      </c>
      <c r="I345" s="13"/>
      <c r="J345" s="14">
        <f>TRUNC(SUMIF(N338:N344, N337, J338:J344),0)</f>
        <v>653</v>
      </c>
      <c r="K345" s="13"/>
      <c r="L345" s="14">
        <f>F345+H345+J345</f>
        <v>26149</v>
      </c>
      <c r="M345" s="8" t="s">
        <v>52</v>
      </c>
      <c r="N345" s="2" t="s">
        <v>72</v>
      </c>
      <c r="O345" s="2" t="s">
        <v>72</v>
      </c>
      <c r="P345" s="2" t="s">
        <v>52</v>
      </c>
      <c r="Q345" s="2" t="s">
        <v>52</v>
      </c>
      <c r="R345" s="2" t="s">
        <v>52</v>
      </c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2" t="s">
        <v>52</v>
      </c>
      <c r="AW345" s="2" t="s">
        <v>52</v>
      </c>
      <c r="AX345" s="2" t="s">
        <v>52</v>
      </c>
      <c r="AY345" s="2" t="s">
        <v>52</v>
      </c>
    </row>
    <row r="346" spans="1:51" ht="30" customHeight="1" x14ac:dyDescent="0.3">
      <c r="A346" s="9"/>
      <c r="B346" s="9"/>
      <c r="C346" s="9"/>
      <c r="D346" s="9"/>
      <c r="E346" s="13"/>
      <c r="F346" s="14"/>
      <c r="G346" s="13"/>
      <c r="H346" s="14"/>
      <c r="I346" s="13"/>
      <c r="J346" s="14"/>
      <c r="K346" s="13"/>
      <c r="L346" s="14"/>
      <c r="M346" s="9"/>
    </row>
    <row r="347" spans="1:51" ht="30" customHeight="1" x14ac:dyDescent="0.3">
      <c r="A347" s="41" t="s">
        <v>1339</v>
      </c>
      <c r="B347" s="41"/>
      <c r="C347" s="41"/>
      <c r="D347" s="41"/>
      <c r="E347" s="42"/>
      <c r="F347" s="43"/>
      <c r="G347" s="42"/>
      <c r="H347" s="43"/>
      <c r="I347" s="42"/>
      <c r="J347" s="43"/>
      <c r="K347" s="42"/>
      <c r="L347" s="43"/>
      <c r="M347" s="41"/>
      <c r="N347" s="1" t="s">
        <v>292</v>
      </c>
    </row>
    <row r="348" spans="1:51" ht="30" customHeight="1" x14ac:dyDescent="0.3">
      <c r="A348" s="8" t="s">
        <v>1293</v>
      </c>
      <c r="B348" s="8" t="s">
        <v>1340</v>
      </c>
      <c r="C348" s="8" t="s">
        <v>805</v>
      </c>
      <c r="D348" s="9">
        <v>17.446000000000002</v>
      </c>
      <c r="E348" s="13">
        <f>단가대비표!O38</f>
        <v>2697</v>
      </c>
      <c r="F348" s="14">
        <f>TRUNC(E348*D348,1)</f>
        <v>47051.8</v>
      </c>
      <c r="G348" s="13">
        <f>단가대비표!P38</f>
        <v>0</v>
      </c>
      <c r="H348" s="14">
        <f>TRUNC(G348*D348,1)</f>
        <v>0</v>
      </c>
      <c r="I348" s="13">
        <f>단가대비표!V38</f>
        <v>0</v>
      </c>
      <c r="J348" s="14">
        <f>TRUNC(I348*D348,1)</f>
        <v>0</v>
      </c>
      <c r="K348" s="13">
        <f t="shared" ref="K348:L350" si="83">TRUNC(E348+G348+I348,1)</f>
        <v>2697</v>
      </c>
      <c r="L348" s="14">
        <f t="shared" si="83"/>
        <v>47051.8</v>
      </c>
      <c r="M348" s="8" t="s">
        <v>1341</v>
      </c>
      <c r="N348" s="2" t="s">
        <v>292</v>
      </c>
      <c r="O348" s="2" t="s">
        <v>1342</v>
      </c>
      <c r="P348" s="2" t="s">
        <v>65</v>
      </c>
      <c r="Q348" s="2" t="s">
        <v>65</v>
      </c>
      <c r="R348" s="2" t="s">
        <v>64</v>
      </c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2" t="s">
        <v>52</v>
      </c>
      <c r="AW348" s="2" t="s">
        <v>1343</v>
      </c>
      <c r="AX348" s="2" t="s">
        <v>52</v>
      </c>
      <c r="AY348" s="2" t="s">
        <v>52</v>
      </c>
    </row>
    <row r="349" spans="1:51" ht="30" customHeight="1" x14ac:dyDescent="0.3">
      <c r="A349" s="8" t="s">
        <v>1307</v>
      </c>
      <c r="B349" s="8" t="s">
        <v>1185</v>
      </c>
      <c r="C349" s="8" t="s">
        <v>805</v>
      </c>
      <c r="D349" s="9">
        <v>15.86</v>
      </c>
      <c r="E349" s="13">
        <v>210</v>
      </c>
      <c r="F349" s="14">
        <f>TRUNC(E349*D349,1)</f>
        <v>3330.6</v>
      </c>
      <c r="G349" s="13">
        <v>5967</v>
      </c>
      <c r="H349" s="14">
        <f>TRUNC(G349*D349,1)</f>
        <v>94636.6</v>
      </c>
      <c r="I349" s="13">
        <v>192</v>
      </c>
      <c r="J349" s="14">
        <f>TRUNC(I349*D349,1)</f>
        <v>3045.1</v>
      </c>
      <c r="K349" s="13">
        <f t="shared" si="83"/>
        <v>6369</v>
      </c>
      <c r="L349" s="14">
        <f t="shared" si="83"/>
        <v>101012.3</v>
      </c>
      <c r="M349" s="8" t="s">
        <v>1308</v>
      </c>
      <c r="N349" s="2" t="s">
        <v>292</v>
      </c>
      <c r="O349" s="2" t="s">
        <v>1309</v>
      </c>
      <c r="P349" s="2" t="s">
        <v>64</v>
      </c>
      <c r="Q349" s="2" t="s">
        <v>65</v>
      </c>
      <c r="R349" s="2" t="s">
        <v>65</v>
      </c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2" t="s">
        <v>52</v>
      </c>
      <c r="AW349" s="2" t="s">
        <v>1344</v>
      </c>
      <c r="AX349" s="2" t="s">
        <v>52</v>
      </c>
      <c r="AY349" s="2" t="s">
        <v>52</v>
      </c>
    </row>
    <row r="350" spans="1:51" ht="30" customHeight="1" x14ac:dyDescent="0.3">
      <c r="A350" s="8" t="s">
        <v>1189</v>
      </c>
      <c r="B350" s="8" t="s">
        <v>1190</v>
      </c>
      <c r="C350" s="8" t="s">
        <v>805</v>
      </c>
      <c r="D350" s="9">
        <v>-1.5860000000000001</v>
      </c>
      <c r="E350" s="13">
        <f>단가대비표!O18</f>
        <v>1020</v>
      </c>
      <c r="F350" s="14">
        <f>TRUNC(E350*D350,1)</f>
        <v>-1617.7</v>
      </c>
      <c r="G350" s="13">
        <f>단가대비표!P18</f>
        <v>0</v>
      </c>
      <c r="H350" s="14">
        <f>TRUNC(G350*D350,1)</f>
        <v>0</v>
      </c>
      <c r="I350" s="13">
        <f>단가대비표!V18</f>
        <v>0</v>
      </c>
      <c r="J350" s="14">
        <f>TRUNC(I350*D350,1)</f>
        <v>0</v>
      </c>
      <c r="K350" s="13">
        <f t="shared" si="83"/>
        <v>1020</v>
      </c>
      <c r="L350" s="14">
        <f t="shared" si="83"/>
        <v>-1617.7</v>
      </c>
      <c r="M350" s="8" t="s">
        <v>1191</v>
      </c>
      <c r="N350" s="2" t="s">
        <v>292</v>
      </c>
      <c r="O350" s="2" t="s">
        <v>1192</v>
      </c>
      <c r="P350" s="2" t="s">
        <v>65</v>
      </c>
      <c r="Q350" s="2" t="s">
        <v>65</v>
      </c>
      <c r="R350" s="2" t="s">
        <v>64</v>
      </c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2" t="s">
        <v>52</v>
      </c>
      <c r="AW350" s="2" t="s">
        <v>1345</v>
      </c>
      <c r="AX350" s="2" t="s">
        <v>52</v>
      </c>
      <c r="AY350" s="2" t="s">
        <v>52</v>
      </c>
    </row>
    <row r="351" spans="1:51" ht="30" customHeight="1" x14ac:dyDescent="0.3">
      <c r="A351" s="8" t="s">
        <v>730</v>
      </c>
      <c r="B351" s="8" t="s">
        <v>52</v>
      </c>
      <c r="C351" s="8" t="s">
        <v>52</v>
      </c>
      <c r="D351" s="9"/>
      <c r="E351" s="13"/>
      <c r="F351" s="14">
        <f>TRUNC(SUMIF(N348:N350, N347, F348:F350),0)</f>
        <v>48764</v>
      </c>
      <c r="G351" s="13"/>
      <c r="H351" s="14">
        <f>TRUNC(SUMIF(N348:N350, N347, H348:H350),0)</f>
        <v>94636</v>
      </c>
      <c r="I351" s="13"/>
      <c r="J351" s="14">
        <f>TRUNC(SUMIF(N348:N350, N347, J348:J350),0)</f>
        <v>3045</v>
      </c>
      <c r="K351" s="13"/>
      <c r="L351" s="14">
        <f>F351+H351+J351</f>
        <v>146445</v>
      </c>
      <c r="M351" s="8" t="s">
        <v>52</v>
      </c>
      <c r="N351" s="2" t="s">
        <v>72</v>
      </c>
      <c r="O351" s="2" t="s">
        <v>72</v>
      </c>
      <c r="P351" s="2" t="s">
        <v>52</v>
      </c>
      <c r="Q351" s="2" t="s">
        <v>52</v>
      </c>
      <c r="R351" s="2" t="s">
        <v>52</v>
      </c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2" t="s">
        <v>52</v>
      </c>
      <c r="AW351" s="2" t="s">
        <v>52</v>
      </c>
      <c r="AX351" s="2" t="s">
        <v>52</v>
      </c>
      <c r="AY351" s="2" t="s">
        <v>52</v>
      </c>
    </row>
    <row r="352" spans="1:51" ht="30" customHeight="1" x14ac:dyDescent="0.3">
      <c r="A352" s="9"/>
      <c r="B352" s="9"/>
      <c r="C352" s="9"/>
      <c r="D352" s="9"/>
      <c r="E352" s="13"/>
      <c r="F352" s="14"/>
      <c r="G352" s="13"/>
      <c r="H352" s="14"/>
      <c r="I352" s="13"/>
      <c r="J352" s="14"/>
      <c r="K352" s="13"/>
      <c r="L352" s="14"/>
      <c r="M352" s="9"/>
    </row>
    <row r="353" spans="1:51" ht="30" customHeight="1" x14ac:dyDescent="0.3">
      <c r="A353" s="41" t="s">
        <v>1346</v>
      </c>
      <c r="B353" s="41"/>
      <c r="C353" s="41"/>
      <c r="D353" s="41"/>
      <c r="E353" s="42"/>
      <c r="F353" s="43"/>
      <c r="G353" s="42"/>
      <c r="H353" s="43"/>
      <c r="I353" s="42"/>
      <c r="J353" s="43"/>
      <c r="K353" s="42"/>
      <c r="L353" s="43"/>
      <c r="M353" s="41"/>
      <c r="N353" s="1" t="s">
        <v>297</v>
      </c>
    </row>
    <row r="354" spans="1:51" ht="30" customHeight="1" x14ac:dyDescent="0.3">
      <c r="A354" s="8" t="s">
        <v>1347</v>
      </c>
      <c r="B354" s="8" t="s">
        <v>1348</v>
      </c>
      <c r="C354" s="8" t="s">
        <v>153</v>
      </c>
      <c r="D354" s="9">
        <v>1.667</v>
      </c>
      <c r="E354" s="13">
        <v>3097</v>
      </c>
      <c r="F354" s="14">
        <f>TRUNC(E354*D354,1)</f>
        <v>5162.6000000000004</v>
      </c>
      <c r="G354" s="13">
        <v>27431</v>
      </c>
      <c r="H354" s="14">
        <f>TRUNC(G354*D354,1)</f>
        <v>45727.4</v>
      </c>
      <c r="I354" s="13">
        <v>855</v>
      </c>
      <c r="J354" s="14">
        <f>TRUNC(I354*D354,1)</f>
        <v>1425.2</v>
      </c>
      <c r="K354" s="13">
        <f>TRUNC(E354+G354+I354,1)</f>
        <v>31383</v>
      </c>
      <c r="L354" s="14">
        <f>TRUNC(F354+H354+J354,1)</f>
        <v>52315.199999999997</v>
      </c>
      <c r="M354" s="8" t="s">
        <v>1349</v>
      </c>
      <c r="N354" s="2" t="s">
        <v>297</v>
      </c>
      <c r="O354" s="2" t="s">
        <v>1350</v>
      </c>
      <c r="P354" s="2" t="s">
        <v>64</v>
      </c>
      <c r="Q354" s="2" t="s">
        <v>65</v>
      </c>
      <c r="R354" s="2" t="s">
        <v>65</v>
      </c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2" t="s">
        <v>52</v>
      </c>
      <c r="AW354" s="2" t="s">
        <v>1351</v>
      </c>
      <c r="AX354" s="2" t="s">
        <v>52</v>
      </c>
      <c r="AY354" s="2" t="s">
        <v>52</v>
      </c>
    </row>
    <row r="355" spans="1:51" ht="30" customHeight="1" x14ac:dyDescent="0.3">
      <c r="A355" s="8" t="s">
        <v>1347</v>
      </c>
      <c r="B355" s="8" t="s">
        <v>1348</v>
      </c>
      <c r="C355" s="8" t="s">
        <v>153</v>
      </c>
      <c r="D355" s="9">
        <v>0.999</v>
      </c>
      <c r="E355" s="13">
        <v>3097</v>
      </c>
      <c r="F355" s="14">
        <f>TRUNC(E355*D355,1)</f>
        <v>3093.9</v>
      </c>
      <c r="G355" s="13">
        <v>27431</v>
      </c>
      <c r="H355" s="14">
        <f>TRUNC(G355*D355,1)</f>
        <v>27403.5</v>
      </c>
      <c r="I355" s="13">
        <v>855</v>
      </c>
      <c r="J355" s="14">
        <f>TRUNC(I355*D355,1)</f>
        <v>854.1</v>
      </c>
      <c r="K355" s="13">
        <f>TRUNC(E355+G355+I355,1)</f>
        <v>31383</v>
      </c>
      <c r="L355" s="14">
        <f>TRUNC(F355+H355+J355,1)</f>
        <v>31351.5</v>
      </c>
      <c r="M355" s="8" t="s">
        <v>1349</v>
      </c>
      <c r="N355" s="2" t="s">
        <v>297</v>
      </c>
      <c r="O355" s="2" t="s">
        <v>1350</v>
      </c>
      <c r="P355" s="2" t="s">
        <v>64</v>
      </c>
      <c r="Q355" s="2" t="s">
        <v>65</v>
      </c>
      <c r="R355" s="2" t="s">
        <v>65</v>
      </c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2" t="s">
        <v>52</v>
      </c>
      <c r="AW355" s="2" t="s">
        <v>1351</v>
      </c>
      <c r="AX355" s="2" t="s">
        <v>52</v>
      </c>
      <c r="AY355" s="2" t="s">
        <v>52</v>
      </c>
    </row>
    <row r="356" spans="1:51" ht="30" customHeight="1" x14ac:dyDescent="0.3">
      <c r="A356" s="8" t="s">
        <v>730</v>
      </c>
      <c r="B356" s="8" t="s">
        <v>52</v>
      </c>
      <c r="C356" s="8" t="s">
        <v>52</v>
      </c>
      <c r="D356" s="9"/>
      <c r="E356" s="13"/>
      <c r="F356" s="14">
        <f>TRUNC(SUMIF(N354:N355, N353, F354:F355),0)</f>
        <v>8256</v>
      </c>
      <c r="G356" s="13"/>
      <c r="H356" s="14">
        <f>TRUNC(SUMIF(N354:N355, N353, H354:H355),0)</f>
        <v>73130</v>
      </c>
      <c r="I356" s="13"/>
      <c r="J356" s="14">
        <f>TRUNC(SUMIF(N354:N355, N353, J354:J355),0)</f>
        <v>2279</v>
      </c>
      <c r="K356" s="13"/>
      <c r="L356" s="14">
        <f>F356+H356+J356</f>
        <v>83665</v>
      </c>
      <c r="M356" s="8" t="s">
        <v>52</v>
      </c>
      <c r="N356" s="2" t="s">
        <v>72</v>
      </c>
      <c r="O356" s="2" t="s">
        <v>72</v>
      </c>
      <c r="P356" s="2" t="s">
        <v>52</v>
      </c>
      <c r="Q356" s="2" t="s">
        <v>52</v>
      </c>
      <c r="R356" s="2" t="s">
        <v>52</v>
      </c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2" t="s">
        <v>52</v>
      </c>
      <c r="AW356" s="2" t="s">
        <v>52</v>
      </c>
      <c r="AX356" s="2" t="s">
        <v>52</v>
      </c>
      <c r="AY356" s="2" t="s">
        <v>52</v>
      </c>
    </row>
    <row r="357" spans="1:51" ht="30" customHeight="1" x14ac:dyDescent="0.3">
      <c r="A357" s="9"/>
      <c r="B357" s="9"/>
      <c r="C357" s="9"/>
      <c r="D357" s="9"/>
      <c r="E357" s="13"/>
      <c r="F357" s="14"/>
      <c r="G357" s="13"/>
      <c r="H357" s="14"/>
      <c r="I357" s="13"/>
      <c r="J357" s="14"/>
      <c r="K357" s="13"/>
      <c r="L357" s="14"/>
      <c r="M357" s="9"/>
    </row>
    <row r="358" spans="1:51" ht="30" customHeight="1" x14ac:dyDescent="0.3">
      <c r="A358" s="41" t="s">
        <v>1352</v>
      </c>
      <c r="B358" s="41"/>
      <c r="C358" s="41"/>
      <c r="D358" s="41"/>
      <c r="E358" s="42"/>
      <c r="F358" s="43"/>
      <c r="G358" s="42"/>
      <c r="H358" s="43"/>
      <c r="I358" s="42"/>
      <c r="J358" s="43"/>
      <c r="K358" s="42"/>
      <c r="L358" s="43"/>
      <c r="M358" s="41"/>
      <c r="N358" s="1" t="s">
        <v>302</v>
      </c>
    </row>
    <row r="359" spans="1:51" ht="30" customHeight="1" x14ac:dyDescent="0.3">
      <c r="A359" s="8" t="s">
        <v>1353</v>
      </c>
      <c r="B359" s="8" t="s">
        <v>1354</v>
      </c>
      <c r="C359" s="8" t="s">
        <v>153</v>
      </c>
      <c r="D359" s="9">
        <v>0.32</v>
      </c>
      <c r="E359" s="13">
        <f>일위대가목록!E112</f>
        <v>9427</v>
      </c>
      <c r="F359" s="14">
        <f>TRUNC(E359*D359,1)</f>
        <v>3016.6</v>
      </c>
      <c r="G359" s="13">
        <f>일위대가목록!F112</f>
        <v>80005</v>
      </c>
      <c r="H359" s="14">
        <f>TRUNC(G359*D359,1)</f>
        <v>25601.599999999999</v>
      </c>
      <c r="I359" s="13">
        <f>일위대가목록!G112</f>
        <v>2176</v>
      </c>
      <c r="J359" s="14">
        <f>TRUNC(I359*D359,1)</f>
        <v>696.3</v>
      </c>
      <c r="K359" s="13">
        <f t="shared" ref="K359:L361" si="84">TRUNC(E359+G359+I359,1)</f>
        <v>91608</v>
      </c>
      <c r="L359" s="14">
        <f t="shared" si="84"/>
        <v>29314.5</v>
      </c>
      <c r="M359" s="8" t="s">
        <v>1355</v>
      </c>
      <c r="N359" s="2" t="s">
        <v>302</v>
      </c>
      <c r="O359" s="2" t="s">
        <v>1356</v>
      </c>
      <c r="P359" s="2" t="s">
        <v>64</v>
      </c>
      <c r="Q359" s="2" t="s">
        <v>65</v>
      </c>
      <c r="R359" s="2" t="s">
        <v>65</v>
      </c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2" t="s">
        <v>52</v>
      </c>
      <c r="AW359" s="2" t="s">
        <v>1357</v>
      </c>
      <c r="AX359" s="2" t="s">
        <v>52</v>
      </c>
      <c r="AY359" s="2" t="s">
        <v>52</v>
      </c>
    </row>
    <row r="360" spans="1:51" ht="30" customHeight="1" x14ac:dyDescent="0.3">
      <c r="A360" s="8" t="s">
        <v>1353</v>
      </c>
      <c r="B360" s="8" t="s">
        <v>1358</v>
      </c>
      <c r="C360" s="8" t="s">
        <v>153</v>
      </c>
      <c r="D360" s="9">
        <v>1</v>
      </c>
      <c r="E360" s="13">
        <f>일위대가목록!E113</f>
        <v>1781</v>
      </c>
      <c r="F360" s="14">
        <f>TRUNC(E360*D360,1)</f>
        <v>1781</v>
      </c>
      <c r="G360" s="13">
        <f>일위대가목록!F113</f>
        <v>16128</v>
      </c>
      <c r="H360" s="14">
        <f>TRUNC(G360*D360,1)</f>
        <v>16128</v>
      </c>
      <c r="I360" s="13">
        <f>일위대가목록!G113</f>
        <v>344</v>
      </c>
      <c r="J360" s="14">
        <f>TRUNC(I360*D360,1)</f>
        <v>344</v>
      </c>
      <c r="K360" s="13">
        <f t="shared" si="84"/>
        <v>18253</v>
      </c>
      <c r="L360" s="14">
        <f t="shared" si="84"/>
        <v>18253</v>
      </c>
      <c r="M360" s="8" t="s">
        <v>1359</v>
      </c>
      <c r="N360" s="2" t="s">
        <v>302</v>
      </c>
      <c r="O360" s="2" t="s">
        <v>1360</v>
      </c>
      <c r="P360" s="2" t="s">
        <v>64</v>
      </c>
      <c r="Q360" s="2" t="s">
        <v>65</v>
      </c>
      <c r="R360" s="2" t="s">
        <v>65</v>
      </c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2" t="s">
        <v>52</v>
      </c>
      <c r="AW360" s="2" t="s">
        <v>1361</v>
      </c>
      <c r="AX360" s="2" t="s">
        <v>52</v>
      </c>
      <c r="AY360" s="2" t="s">
        <v>52</v>
      </c>
    </row>
    <row r="361" spans="1:51" ht="30" customHeight="1" x14ac:dyDescent="0.3">
      <c r="A361" s="8" t="s">
        <v>1347</v>
      </c>
      <c r="B361" s="8" t="s">
        <v>1362</v>
      </c>
      <c r="C361" s="8" t="s">
        <v>153</v>
      </c>
      <c r="D361" s="9">
        <v>2</v>
      </c>
      <c r="E361" s="13">
        <f>일위대가목록!E114</f>
        <v>1102</v>
      </c>
      <c r="F361" s="14">
        <f>TRUNC(E361*D361,1)</f>
        <v>2204</v>
      </c>
      <c r="G361" s="13">
        <f>일위대가목록!F114</f>
        <v>8095</v>
      </c>
      <c r="H361" s="14">
        <f>TRUNC(G361*D361,1)</f>
        <v>16190</v>
      </c>
      <c r="I361" s="13">
        <f>일위대가목록!G114</f>
        <v>237</v>
      </c>
      <c r="J361" s="14">
        <f>TRUNC(I361*D361,1)</f>
        <v>474</v>
      </c>
      <c r="K361" s="13">
        <f t="shared" si="84"/>
        <v>9434</v>
      </c>
      <c r="L361" s="14">
        <f t="shared" si="84"/>
        <v>18868</v>
      </c>
      <c r="M361" s="8" t="s">
        <v>1363</v>
      </c>
      <c r="N361" s="2" t="s">
        <v>302</v>
      </c>
      <c r="O361" s="2" t="s">
        <v>1364</v>
      </c>
      <c r="P361" s="2" t="s">
        <v>64</v>
      </c>
      <c r="Q361" s="2" t="s">
        <v>65</v>
      </c>
      <c r="R361" s="2" t="s">
        <v>65</v>
      </c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2" t="s">
        <v>52</v>
      </c>
      <c r="AW361" s="2" t="s">
        <v>1365</v>
      </c>
      <c r="AX361" s="2" t="s">
        <v>52</v>
      </c>
      <c r="AY361" s="2" t="s">
        <v>52</v>
      </c>
    </row>
    <row r="362" spans="1:51" ht="30" customHeight="1" x14ac:dyDescent="0.3">
      <c r="A362" s="8" t="s">
        <v>730</v>
      </c>
      <c r="B362" s="8" t="s">
        <v>52</v>
      </c>
      <c r="C362" s="8" t="s">
        <v>52</v>
      </c>
      <c r="D362" s="9"/>
      <c r="E362" s="13"/>
      <c r="F362" s="14">
        <f>TRUNC(SUMIF(N359:N361, N358, F359:F361),0)</f>
        <v>7001</v>
      </c>
      <c r="G362" s="13"/>
      <c r="H362" s="14">
        <f>TRUNC(SUMIF(N359:N361, N358, H359:H361),0)</f>
        <v>57919</v>
      </c>
      <c r="I362" s="13"/>
      <c r="J362" s="14">
        <f>TRUNC(SUMIF(N359:N361, N358, J359:J361),0)</f>
        <v>1514</v>
      </c>
      <c r="K362" s="13"/>
      <c r="L362" s="14">
        <f>F362+H362+J362</f>
        <v>66434</v>
      </c>
      <c r="M362" s="8" t="s">
        <v>52</v>
      </c>
      <c r="N362" s="2" t="s">
        <v>72</v>
      </c>
      <c r="O362" s="2" t="s">
        <v>72</v>
      </c>
      <c r="P362" s="2" t="s">
        <v>52</v>
      </c>
      <c r="Q362" s="2" t="s">
        <v>52</v>
      </c>
      <c r="R362" s="2" t="s">
        <v>52</v>
      </c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2" t="s">
        <v>52</v>
      </c>
      <c r="AW362" s="2" t="s">
        <v>52</v>
      </c>
      <c r="AX362" s="2" t="s">
        <v>52</v>
      </c>
      <c r="AY362" s="2" t="s">
        <v>52</v>
      </c>
    </row>
    <row r="363" spans="1:51" ht="30" customHeight="1" x14ac:dyDescent="0.3">
      <c r="A363" s="9"/>
      <c r="B363" s="9"/>
      <c r="C363" s="9"/>
      <c r="D363" s="9"/>
      <c r="E363" s="13"/>
      <c r="F363" s="14"/>
      <c r="G363" s="13"/>
      <c r="H363" s="14"/>
      <c r="I363" s="13"/>
      <c r="J363" s="14"/>
      <c r="K363" s="13"/>
      <c r="L363" s="14"/>
      <c r="M363" s="9"/>
    </row>
    <row r="364" spans="1:51" ht="30" customHeight="1" x14ac:dyDescent="0.3">
      <c r="A364" s="41" t="s">
        <v>1366</v>
      </c>
      <c r="B364" s="41"/>
      <c r="C364" s="41"/>
      <c r="D364" s="41"/>
      <c r="E364" s="42"/>
      <c r="F364" s="43"/>
      <c r="G364" s="42"/>
      <c r="H364" s="43"/>
      <c r="I364" s="42"/>
      <c r="J364" s="43"/>
      <c r="K364" s="42"/>
      <c r="L364" s="43"/>
      <c r="M364" s="41"/>
      <c r="N364" s="1" t="s">
        <v>306</v>
      </c>
    </row>
    <row r="365" spans="1:51" ht="30" customHeight="1" x14ac:dyDescent="0.3">
      <c r="A365" s="8" t="s">
        <v>1353</v>
      </c>
      <c r="B365" s="8" t="s">
        <v>1354</v>
      </c>
      <c r="C365" s="8" t="s">
        <v>153</v>
      </c>
      <c r="D365" s="9">
        <v>0.06</v>
      </c>
      <c r="E365" s="13">
        <f>일위대가목록!E112</f>
        <v>9427</v>
      </c>
      <c r="F365" s="14">
        <f>TRUNC(E365*D365,1)</f>
        <v>565.6</v>
      </c>
      <c r="G365" s="13">
        <f>일위대가목록!F112</f>
        <v>80005</v>
      </c>
      <c r="H365" s="14">
        <f>TRUNC(G365*D365,1)</f>
        <v>4800.3</v>
      </c>
      <c r="I365" s="13">
        <f>일위대가목록!G112</f>
        <v>2176</v>
      </c>
      <c r="J365" s="14">
        <f>TRUNC(I365*D365,1)</f>
        <v>130.5</v>
      </c>
      <c r="K365" s="13">
        <f>TRUNC(E365+G365+I365,1)</f>
        <v>91608</v>
      </c>
      <c r="L365" s="14">
        <f>TRUNC(F365+H365+J365,1)</f>
        <v>5496.4</v>
      </c>
      <c r="M365" s="8" t="s">
        <v>1355</v>
      </c>
      <c r="N365" s="2" t="s">
        <v>306</v>
      </c>
      <c r="O365" s="2" t="s">
        <v>1356</v>
      </c>
      <c r="P365" s="2" t="s">
        <v>64</v>
      </c>
      <c r="Q365" s="2" t="s">
        <v>65</v>
      </c>
      <c r="R365" s="2" t="s">
        <v>65</v>
      </c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2" t="s">
        <v>52</v>
      </c>
      <c r="AW365" s="2" t="s">
        <v>1367</v>
      </c>
      <c r="AX365" s="2" t="s">
        <v>52</v>
      </c>
      <c r="AY365" s="2" t="s">
        <v>52</v>
      </c>
    </row>
    <row r="366" spans="1:51" ht="30" customHeight="1" x14ac:dyDescent="0.3">
      <c r="A366" s="8" t="s">
        <v>1353</v>
      </c>
      <c r="B366" s="8" t="s">
        <v>1358</v>
      </c>
      <c r="C366" s="8" t="s">
        <v>153</v>
      </c>
      <c r="D366" s="9">
        <v>1</v>
      </c>
      <c r="E366" s="13">
        <f>일위대가목록!E113</f>
        <v>1781</v>
      </c>
      <c r="F366" s="14">
        <f>TRUNC(E366*D366,1)</f>
        <v>1781</v>
      </c>
      <c r="G366" s="13">
        <f>일위대가목록!F113</f>
        <v>16128</v>
      </c>
      <c r="H366" s="14">
        <f>TRUNC(G366*D366,1)</f>
        <v>16128</v>
      </c>
      <c r="I366" s="13">
        <f>일위대가목록!G113</f>
        <v>344</v>
      </c>
      <c r="J366" s="14">
        <f>TRUNC(I366*D366,1)</f>
        <v>344</v>
      </c>
      <c r="K366" s="13">
        <f>TRUNC(E366+G366+I366,1)</f>
        <v>18253</v>
      </c>
      <c r="L366" s="14">
        <f>TRUNC(F366+H366+J366,1)</f>
        <v>18253</v>
      </c>
      <c r="M366" s="8" t="s">
        <v>1359</v>
      </c>
      <c r="N366" s="2" t="s">
        <v>306</v>
      </c>
      <c r="O366" s="2" t="s">
        <v>1360</v>
      </c>
      <c r="P366" s="2" t="s">
        <v>64</v>
      </c>
      <c r="Q366" s="2" t="s">
        <v>65</v>
      </c>
      <c r="R366" s="2" t="s">
        <v>65</v>
      </c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2" t="s">
        <v>52</v>
      </c>
      <c r="AW366" s="2" t="s">
        <v>1368</v>
      </c>
      <c r="AX366" s="2" t="s">
        <v>52</v>
      </c>
      <c r="AY366" s="2" t="s">
        <v>52</v>
      </c>
    </row>
    <row r="367" spans="1:51" ht="30" customHeight="1" x14ac:dyDescent="0.3">
      <c r="A367" s="8" t="s">
        <v>730</v>
      </c>
      <c r="B367" s="8" t="s">
        <v>52</v>
      </c>
      <c r="C367" s="8" t="s">
        <v>52</v>
      </c>
      <c r="D367" s="9"/>
      <c r="E367" s="13"/>
      <c r="F367" s="14">
        <f>TRUNC(SUMIF(N365:N366, N364, F365:F366),0)</f>
        <v>2346</v>
      </c>
      <c r="G367" s="13"/>
      <c r="H367" s="14">
        <f>TRUNC(SUMIF(N365:N366, N364, H365:H366),0)</f>
        <v>20928</v>
      </c>
      <c r="I367" s="13"/>
      <c r="J367" s="14">
        <f>TRUNC(SUMIF(N365:N366, N364, J365:J366),0)</f>
        <v>474</v>
      </c>
      <c r="K367" s="13"/>
      <c r="L367" s="14">
        <f>F367+H367+J367</f>
        <v>23748</v>
      </c>
      <c r="M367" s="8" t="s">
        <v>52</v>
      </c>
      <c r="N367" s="2" t="s">
        <v>72</v>
      </c>
      <c r="O367" s="2" t="s">
        <v>72</v>
      </c>
      <c r="P367" s="2" t="s">
        <v>52</v>
      </c>
      <c r="Q367" s="2" t="s">
        <v>52</v>
      </c>
      <c r="R367" s="2" t="s">
        <v>52</v>
      </c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2" t="s">
        <v>52</v>
      </c>
      <c r="AW367" s="2" t="s">
        <v>52</v>
      </c>
      <c r="AX367" s="2" t="s">
        <v>52</v>
      </c>
      <c r="AY367" s="2" t="s">
        <v>52</v>
      </c>
    </row>
    <row r="368" spans="1:51" ht="30" customHeight="1" x14ac:dyDescent="0.3">
      <c r="A368" s="9"/>
      <c r="B368" s="9"/>
      <c r="C368" s="9"/>
      <c r="D368" s="9"/>
      <c r="E368" s="13"/>
      <c r="F368" s="14"/>
      <c r="G368" s="13"/>
      <c r="H368" s="14"/>
      <c r="I368" s="13"/>
      <c r="J368" s="14"/>
      <c r="K368" s="13"/>
      <c r="L368" s="14"/>
      <c r="M368" s="9"/>
    </row>
    <row r="369" spans="1:51" ht="30" customHeight="1" x14ac:dyDescent="0.3">
      <c r="A369" s="41" t="s">
        <v>1369</v>
      </c>
      <c r="B369" s="41"/>
      <c r="C369" s="41"/>
      <c r="D369" s="41"/>
      <c r="E369" s="42"/>
      <c r="F369" s="43"/>
      <c r="G369" s="42"/>
      <c r="H369" s="43"/>
      <c r="I369" s="42"/>
      <c r="J369" s="43"/>
      <c r="K369" s="42"/>
      <c r="L369" s="43"/>
      <c r="M369" s="41"/>
      <c r="N369" s="1" t="s">
        <v>311</v>
      </c>
    </row>
    <row r="370" spans="1:51" ht="30" customHeight="1" x14ac:dyDescent="0.3">
      <c r="A370" s="8" t="s">
        <v>1215</v>
      </c>
      <c r="B370" s="8" t="s">
        <v>1371</v>
      </c>
      <c r="C370" s="8" t="s">
        <v>153</v>
      </c>
      <c r="D370" s="9">
        <v>1.1000000000000001</v>
      </c>
      <c r="E370" s="13">
        <f>단가대비표!O65</f>
        <v>1890</v>
      </c>
      <c r="F370" s="14">
        <f>TRUNC(E370*D370,1)</f>
        <v>2079</v>
      </c>
      <c r="G370" s="13">
        <f>단가대비표!P65</f>
        <v>0</v>
      </c>
      <c r="H370" s="14">
        <f>TRUNC(G370*D370,1)</f>
        <v>0</v>
      </c>
      <c r="I370" s="13">
        <f>단가대비표!V65</f>
        <v>0</v>
      </c>
      <c r="J370" s="14">
        <f>TRUNC(I370*D370,1)</f>
        <v>0</v>
      </c>
      <c r="K370" s="13">
        <f t="shared" ref="K370:L372" si="85">TRUNC(E370+G370+I370,1)</f>
        <v>1890</v>
      </c>
      <c r="L370" s="14">
        <f t="shared" si="85"/>
        <v>2079</v>
      </c>
      <c r="M370" s="8" t="s">
        <v>1372</v>
      </c>
      <c r="N370" s="2" t="s">
        <v>311</v>
      </c>
      <c r="O370" s="2" t="s">
        <v>1373</v>
      </c>
      <c r="P370" s="2" t="s">
        <v>65</v>
      </c>
      <c r="Q370" s="2" t="s">
        <v>65</v>
      </c>
      <c r="R370" s="2" t="s">
        <v>64</v>
      </c>
      <c r="S370" s="3"/>
      <c r="T370" s="3"/>
      <c r="U370" s="3"/>
      <c r="V370" s="3">
        <v>1</v>
      </c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2" t="s">
        <v>52</v>
      </c>
      <c r="AW370" s="2" t="s">
        <v>1374</v>
      </c>
      <c r="AX370" s="2" t="s">
        <v>52</v>
      </c>
      <c r="AY370" s="2" t="s">
        <v>52</v>
      </c>
    </row>
    <row r="371" spans="1:51" ht="30" customHeight="1" x14ac:dyDescent="0.3">
      <c r="A371" s="8" t="s">
        <v>1201</v>
      </c>
      <c r="B371" s="8" t="s">
        <v>1375</v>
      </c>
      <c r="C371" s="8" t="s">
        <v>571</v>
      </c>
      <c r="D371" s="9">
        <v>1</v>
      </c>
      <c r="E371" s="13">
        <f>TRUNC(SUMIF(V370:V372, RIGHTB(O371, 1), F370:F372)*U371, 2)</f>
        <v>103.95</v>
      </c>
      <c r="F371" s="14">
        <f>TRUNC(E371*D371,1)</f>
        <v>103.9</v>
      </c>
      <c r="G371" s="13">
        <v>0</v>
      </c>
      <c r="H371" s="14">
        <f>TRUNC(G371*D371,1)</f>
        <v>0</v>
      </c>
      <c r="I371" s="13">
        <v>0</v>
      </c>
      <c r="J371" s="14">
        <f>TRUNC(I371*D371,1)</f>
        <v>0</v>
      </c>
      <c r="K371" s="13">
        <f t="shared" si="85"/>
        <v>103.9</v>
      </c>
      <c r="L371" s="14">
        <f t="shared" si="85"/>
        <v>103.9</v>
      </c>
      <c r="M371" s="8" t="s">
        <v>52</v>
      </c>
      <c r="N371" s="2" t="s">
        <v>311</v>
      </c>
      <c r="O371" s="2" t="s">
        <v>728</v>
      </c>
      <c r="P371" s="2" t="s">
        <v>65</v>
      </c>
      <c r="Q371" s="2" t="s">
        <v>65</v>
      </c>
      <c r="R371" s="2" t="s">
        <v>65</v>
      </c>
      <c r="S371" s="3">
        <v>0</v>
      </c>
      <c r="T371" s="3">
        <v>0</v>
      </c>
      <c r="U371" s="3">
        <v>0.05</v>
      </c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2" t="s">
        <v>52</v>
      </c>
      <c r="AW371" s="2" t="s">
        <v>1376</v>
      </c>
      <c r="AX371" s="2" t="s">
        <v>52</v>
      </c>
      <c r="AY371" s="2" t="s">
        <v>52</v>
      </c>
    </row>
    <row r="372" spans="1:51" ht="30" customHeight="1" x14ac:dyDescent="0.3">
      <c r="A372" s="8" t="s">
        <v>1377</v>
      </c>
      <c r="B372" s="8" t="s">
        <v>465</v>
      </c>
      <c r="C372" s="8" t="s">
        <v>1378</v>
      </c>
      <c r="D372" s="9">
        <v>1</v>
      </c>
      <c r="E372" s="13">
        <f>단가대비표!O143</f>
        <v>0</v>
      </c>
      <c r="F372" s="14">
        <f>TRUNC(E372*D372,1)</f>
        <v>0</v>
      </c>
      <c r="G372" s="13">
        <f>단가대비표!P143</f>
        <v>1386</v>
      </c>
      <c r="H372" s="14">
        <f>TRUNC(G372*D372,1)</f>
        <v>1386</v>
      </c>
      <c r="I372" s="13">
        <f>단가대비표!V143</f>
        <v>0</v>
      </c>
      <c r="J372" s="14">
        <f>TRUNC(I372*D372,1)</f>
        <v>0</v>
      </c>
      <c r="K372" s="13">
        <f t="shared" si="85"/>
        <v>1386</v>
      </c>
      <c r="L372" s="14">
        <f t="shared" si="85"/>
        <v>1386</v>
      </c>
      <c r="M372" s="8" t="s">
        <v>1379</v>
      </c>
      <c r="N372" s="2" t="s">
        <v>311</v>
      </c>
      <c r="O372" s="2" t="s">
        <v>1380</v>
      </c>
      <c r="P372" s="2" t="s">
        <v>65</v>
      </c>
      <c r="Q372" s="2" t="s">
        <v>65</v>
      </c>
      <c r="R372" s="2" t="s">
        <v>64</v>
      </c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2" t="s">
        <v>52</v>
      </c>
      <c r="AW372" s="2" t="s">
        <v>1381</v>
      </c>
      <c r="AX372" s="2" t="s">
        <v>52</v>
      </c>
      <c r="AY372" s="2" t="s">
        <v>52</v>
      </c>
    </row>
    <row r="373" spans="1:51" ht="30" customHeight="1" x14ac:dyDescent="0.3">
      <c r="A373" s="8" t="s">
        <v>730</v>
      </c>
      <c r="B373" s="8" t="s">
        <v>52</v>
      </c>
      <c r="C373" s="8" t="s">
        <v>52</v>
      </c>
      <c r="D373" s="9"/>
      <c r="E373" s="13"/>
      <c r="F373" s="14">
        <f>TRUNC(SUMIF(N370:N372, N369, F370:F372),0)</f>
        <v>2182</v>
      </c>
      <c r="G373" s="13"/>
      <c r="H373" s="14">
        <f>TRUNC(SUMIF(N370:N372, N369, H370:H372),0)</f>
        <v>1386</v>
      </c>
      <c r="I373" s="13"/>
      <c r="J373" s="14">
        <f>TRUNC(SUMIF(N370:N372, N369, J370:J372),0)</f>
        <v>0</v>
      </c>
      <c r="K373" s="13"/>
      <c r="L373" s="14">
        <f>F373+H373+J373</f>
        <v>3568</v>
      </c>
      <c r="M373" s="8" t="s">
        <v>52</v>
      </c>
      <c r="N373" s="2" t="s">
        <v>72</v>
      </c>
      <c r="O373" s="2" t="s">
        <v>72</v>
      </c>
      <c r="P373" s="2" t="s">
        <v>52</v>
      </c>
      <c r="Q373" s="2" t="s">
        <v>52</v>
      </c>
      <c r="R373" s="2" t="s">
        <v>52</v>
      </c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2" t="s">
        <v>52</v>
      </c>
      <c r="AW373" s="2" t="s">
        <v>52</v>
      </c>
      <c r="AX373" s="2" t="s">
        <v>52</v>
      </c>
      <c r="AY373" s="2" t="s">
        <v>52</v>
      </c>
    </row>
    <row r="374" spans="1:51" ht="30" customHeight="1" x14ac:dyDescent="0.3">
      <c r="A374" s="9"/>
      <c r="B374" s="9"/>
      <c r="C374" s="9"/>
      <c r="D374" s="9"/>
      <c r="E374" s="13"/>
      <c r="F374" s="14"/>
      <c r="G374" s="13"/>
      <c r="H374" s="14"/>
      <c r="I374" s="13"/>
      <c r="J374" s="14"/>
      <c r="K374" s="13"/>
      <c r="L374" s="14"/>
      <c r="M374" s="9"/>
    </row>
    <row r="375" spans="1:51" ht="30" customHeight="1" x14ac:dyDescent="0.3">
      <c r="A375" s="41" t="s">
        <v>1382</v>
      </c>
      <c r="B375" s="41"/>
      <c r="C375" s="41"/>
      <c r="D375" s="41"/>
      <c r="E375" s="42"/>
      <c r="F375" s="43"/>
      <c r="G375" s="42"/>
      <c r="H375" s="43"/>
      <c r="I375" s="42"/>
      <c r="J375" s="43"/>
      <c r="K375" s="42"/>
      <c r="L375" s="43"/>
      <c r="M375" s="41"/>
      <c r="N375" s="1" t="s">
        <v>316</v>
      </c>
    </row>
    <row r="376" spans="1:51" ht="30" customHeight="1" x14ac:dyDescent="0.3">
      <c r="A376" s="8" t="s">
        <v>313</v>
      </c>
      <c r="B376" s="8" t="s">
        <v>314</v>
      </c>
      <c r="C376" s="8" t="s">
        <v>83</v>
      </c>
      <c r="D376" s="9">
        <v>1</v>
      </c>
      <c r="E376" s="13">
        <f>단가대비표!O147</f>
        <v>131725</v>
      </c>
      <c r="F376" s="14">
        <f>TRUNC(E376*D376,1)</f>
        <v>131725</v>
      </c>
      <c r="G376" s="13">
        <f>단가대비표!P147</f>
        <v>41325</v>
      </c>
      <c r="H376" s="14">
        <f>TRUNC(G376*D376,1)</f>
        <v>41325</v>
      </c>
      <c r="I376" s="13">
        <f>단가대비표!V147</f>
        <v>0</v>
      </c>
      <c r="J376" s="14">
        <f>TRUNC(I376*D376,1)</f>
        <v>0</v>
      </c>
      <c r="K376" s="13">
        <f>TRUNC(E376+G376+I376,1)</f>
        <v>173050</v>
      </c>
      <c r="L376" s="14">
        <f>TRUNC(F376+H376+J376,1)</f>
        <v>173050</v>
      </c>
      <c r="M376" s="8" t="s">
        <v>1383</v>
      </c>
      <c r="N376" s="2" t="s">
        <v>316</v>
      </c>
      <c r="O376" s="2" t="s">
        <v>1384</v>
      </c>
      <c r="P376" s="2" t="s">
        <v>65</v>
      </c>
      <c r="Q376" s="2" t="s">
        <v>65</v>
      </c>
      <c r="R376" s="2" t="s">
        <v>64</v>
      </c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2" t="s">
        <v>52</v>
      </c>
      <c r="AW376" s="2" t="s">
        <v>1385</v>
      </c>
      <c r="AX376" s="2" t="s">
        <v>52</v>
      </c>
      <c r="AY376" s="2" t="s">
        <v>52</v>
      </c>
    </row>
    <row r="377" spans="1:51" ht="30" customHeight="1" x14ac:dyDescent="0.3">
      <c r="A377" s="8" t="s">
        <v>730</v>
      </c>
      <c r="B377" s="8" t="s">
        <v>52</v>
      </c>
      <c r="C377" s="8" t="s">
        <v>52</v>
      </c>
      <c r="D377" s="9"/>
      <c r="E377" s="13"/>
      <c r="F377" s="14">
        <f>TRUNC(SUMIF(N376:N376, N375, F376:F376),0)</f>
        <v>131725</v>
      </c>
      <c r="G377" s="13"/>
      <c r="H377" s="14">
        <f>TRUNC(SUMIF(N376:N376, N375, H376:H376),0)</f>
        <v>41325</v>
      </c>
      <c r="I377" s="13"/>
      <c r="J377" s="14">
        <f>TRUNC(SUMIF(N376:N376, N375, J376:J376),0)</f>
        <v>0</v>
      </c>
      <c r="K377" s="13"/>
      <c r="L377" s="14">
        <f>F377+H377+J377</f>
        <v>173050</v>
      </c>
      <c r="M377" s="8" t="s">
        <v>52</v>
      </c>
      <c r="N377" s="2" t="s">
        <v>72</v>
      </c>
      <c r="O377" s="2" t="s">
        <v>72</v>
      </c>
      <c r="P377" s="2" t="s">
        <v>52</v>
      </c>
      <c r="Q377" s="2" t="s">
        <v>52</v>
      </c>
      <c r="R377" s="2" t="s">
        <v>52</v>
      </c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2" t="s">
        <v>52</v>
      </c>
      <c r="AW377" s="2" t="s">
        <v>52</v>
      </c>
      <c r="AX377" s="2" t="s">
        <v>52</v>
      </c>
      <c r="AY377" s="2" t="s">
        <v>52</v>
      </c>
    </row>
    <row r="378" spans="1:51" ht="30" customHeight="1" x14ac:dyDescent="0.3">
      <c r="A378" s="9"/>
      <c r="B378" s="9"/>
      <c r="C378" s="9"/>
      <c r="D378" s="9"/>
      <c r="E378" s="13"/>
      <c r="F378" s="14"/>
      <c r="G378" s="13"/>
      <c r="H378" s="14"/>
      <c r="I378" s="13"/>
      <c r="J378" s="14"/>
      <c r="K378" s="13"/>
      <c r="L378" s="14"/>
      <c r="M378" s="9"/>
    </row>
    <row r="379" spans="1:51" ht="30" customHeight="1" x14ac:dyDescent="0.3">
      <c r="A379" s="41" t="s">
        <v>1386</v>
      </c>
      <c r="B379" s="41"/>
      <c r="C379" s="41"/>
      <c r="D379" s="41"/>
      <c r="E379" s="42"/>
      <c r="F379" s="43"/>
      <c r="G379" s="42"/>
      <c r="H379" s="43"/>
      <c r="I379" s="42"/>
      <c r="J379" s="43"/>
      <c r="K379" s="42"/>
      <c r="L379" s="43"/>
      <c r="M379" s="41"/>
      <c r="N379" s="1" t="s">
        <v>323</v>
      </c>
    </row>
    <row r="380" spans="1:51" ht="30" customHeight="1" x14ac:dyDescent="0.3">
      <c r="A380" s="8" t="s">
        <v>1387</v>
      </c>
      <c r="B380" s="8" t="s">
        <v>786</v>
      </c>
      <c r="C380" s="8" t="s">
        <v>787</v>
      </c>
      <c r="D380" s="9">
        <v>1.2999999999999999E-2</v>
      </c>
      <c r="E380" s="13">
        <f>단가대비표!O161</f>
        <v>0</v>
      </c>
      <c r="F380" s="14">
        <f>TRUNC(E380*D380,1)</f>
        <v>0</v>
      </c>
      <c r="G380" s="13">
        <f>단가대비표!P161</f>
        <v>203611</v>
      </c>
      <c r="H380" s="14">
        <f>TRUNC(G380*D380,1)</f>
        <v>2646.9</v>
      </c>
      <c r="I380" s="13">
        <f>단가대비표!V161</f>
        <v>0</v>
      </c>
      <c r="J380" s="14">
        <f>TRUNC(I380*D380,1)</f>
        <v>0</v>
      </c>
      <c r="K380" s="13">
        <f>TRUNC(E380+G380+I380,1)</f>
        <v>203611</v>
      </c>
      <c r="L380" s="14">
        <f>TRUNC(F380+H380+J380,1)</f>
        <v>2646.9</v>
      </c>
      <c r="M380" s="8" t="s">
        <v>1388</v>
      </c>
      <c r="N380" s="2" t="s">
        <v>323</v>
      </c>
      <c r="O380" s="2" t="s">
        <v>1389</v>
      </c>
      <c r="P380" s="2" t="s">
        <v>65</v>
      </c>
      <c r="Q380" s="2" t="s">
        <v>65</v>
      </c>
      <c r="R380" s="2" t="s">
        <v>64</v>
      </c>
      <c r="S380" s="3"/>
      <c r="T380" s="3"/>
      <c r="U380" s="3"/>
      <c r="V380" s="3">
        <v>1</v>
      </c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2" t="s">
        <v>52</v>
      </c>
      <c r="AW380" s="2" t="s">
        <v>1390</v>
      </c>
      <c r="AX380" s="2" t="s">
        <v>52</v>
      </c>
      <c r="AY380" s="2" t="s">
        <v>52</v>
      </c>
    </row>
    <row r="381" spans="1:51" ht="30" customHeight="1" x14ac:dyDescent="0.3">
      <c r="A381" s="8" t="s">
        <v>1288</v>
      </c>
      <c r="B381" s="8" t="s">
        <v>1391</v>
      </c>
      <c r="C381" s="8" t="s">
        <v>571</v>
      </c>
      <c r="D381" s="9">
        <v>1</v>
      </c>
      <c r="E381" s="13">
        <v>0</v>
      </c>
      <c r="F381" s="14">
        <f>TRUNC(E381*D381,1)</f>
        <v>0</v>
      </c>
      <c r="G381" s="13">
        <v>0</v>
      </c>
      <c r="H381" s="14">
        <f>TRUNC(G381*D381,1)</f>
        <v>0</v>
      </c>
      <c r="I381" s="13">
        <f>TRUNC(SUMIF(V380:V381, RIGHTB(O381, 1), H380:H381)*U381, 2)</f>
        <v>66.17</v>
      </c>
      <c r="J381" s="14">
        <f>TRUNC(I381*D381,1)</f>
        <v>66.099999999999994</v>
      </c>
      <c r="K381" s="13">
        <f>TRUNC(E381+G381+I381,1)</f>
        <v>66.099999999999994</v>
      </c>
      <c r="L381" s="14">
        <f>TRUNC(F381+H381+J381,1)</f>
        <v>66.099999999999994</v>
      </c>
      <c r="M381" s="8" t="s">
        <v>52</v>
      </c>
      <c r="N381" s="2" t="s">
        <v>323</v>
      </c>
      <c r="O381" s="2" t="s">
        <v>728</v>
      </c>
      <c r="P381" s="2" t="s">
        <v>65</v>
      </c>
      <c r="Q381" s="2" t="s">
        <v>65</v>
      </c>
      <c r="R381" s="2" t="s">
        <v>65</v>
      </c>
      <c r="S381" s="3">
        <v>1</v>
      </c>
      <c r="T381" s="3">
        <v>2</v>
      </c>
      <c r="U381" s="3">
        <v>2.5000000000000001E-2</v>
      </c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2" t="s">
        <v>52</v>
      </c>
      <c r="AW381" s="2" t="s">
        <v>1392</v>
      </c>
      <c r="AX381" s="2" t="s">
        <v>52</v>
      </c>
      <c r="AY381" s="2" t="s">
        <v>52</v>
      </c>
    </row>
    <row r="382" spans="1:51" ht="30" customHeight="1" x14ac:dyDescent="0.3">
      <c r="A382" s="8" t="s">
        <v>730</v>
      </c>
      <c r="B382" s="8" t="s">
        <v>52</v>
      </c>
      <c r="C382" s="8" t="s">
        <v>52</v>
      </c>
      <c r="D382" s="9"/>
      <c r="E382" s="13"/>
      <c r="F382" s="14">
        <f>TRUNC(SUMIF(N380:N381, N379, F380:F381),0)</f>
        <v>0</v>
      </c>
      <c r="G382" s="13"/>
      <c r="H382" s="14">
        <f>TRUNC(SUMIF(N380:N381, N379, H380:H381),0)</f>
        <v>2646</v>
      </c>
      <c r="I382" s="13"/>
      <c r="J382" s="14">
        <f>TRUNC(SUMIF(N380:N381, N379, J380:J381),0)</f>
        <v>66</v>
      </c>
      <c r="K382" s="13"/>
      <c r="L382" s="14">
        <f>F382+H382+J382</f>
        <v>2712</v>
      </c>
      <c r="M382" s="8" t="s">
        <v>52</v>
      </c>
      <c r="N382" s="2" t="s">
        <v>72</v>
      </c>
      <c r="O382" s="2" t="s">
        <v>72</v>
      </c>
      <c r="P382" s="2" t="s">
        <v>52</v>
      </c>
      <c r="Q382" s="2" t="s">
        <v>52</v>
      </c>
      <c r="R382" s="2" t="s">
        <v>52</v>
      </c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2" t="s">
        <v>52</v>
      </c>
      <c r="AW382" s="2" t="s">
        <v>52</v>
      </c>
      <c r="AX382" s="2" t="s">
        <v>52</v>
      </c>
      <c r="AY382" s="2" t="s">
        <v>52</v>
      </c>
    </row>
    <row r="383" spans="1:51" ht="30" customHeight="1" x14ac:dyDescent="0.3">
      <c r="A383" s="9"/>
      <c r="B383" s="9"/>
      <c r="C383" s="9"/>
      <c r="D383" s="9"/>
      <c r="E383" s="13"/>
      <c r="F383" s="14"/>
      <c r="G383" s="13"/>
      <c r="H383" s="14"/>
      <c r="I383" s="13"/>
      <c r="J383" s="14"/>
      <c r="K383" s="13"/>
      <c r="L383" s="14"/>
      <c r="M383" s="9"/>
    </row>
    <row r="384" spans="1:51" ht="30" customHeight="1" x14ac:dyDescent="0.3">
      <c r="A384" s="41" t="s">
        <v>1393</v>
      </c>
      <c r="B384" s="41"/>
      <c r="C384" s="41"/>
      <c r="D384" s="41"/>
      <c r="E384" s="42"/>
      <c r="F384" s="43"/>
      <c r="G384" s="42"/>
      <c r="H384" s="43"/>
      <c r="I384" s="42"/>
      <c r="J384" s="43"/>
      <c r="K384" s="42"/>
      <c r="L384" s="43"/>
      <c r="M384" s="41"/>
      <c r="N384" s="1" t="s">
        <v>332</v>
      </c>
    </row>
    <row r="385" spans="1:51" ht="30" customHeight="1" x14ac:dyDescent="0.3">
      <c r="A385" s="8" t="s">
        <v>1394</v>
      </c>
      <c r="B385" s="8" t="s">
        <v>1395</v>
      </c>
      <c r="C385" s="8" t="s">
        <v>83</v>
      </c>
      <c r="D385" s="9">
        <v>5.4180000000000001</v>
      </c>
      <c r="E385" s="13">
        <f>단가대비표!O75</f>
        <v>168000</v>
      </c>
      <c r="F385" s="14">
        <f>TRUNC(E385*D385,1)</f>
        <v>910224</v>
      </c>
      <c r="G385" s="13">
        <f>단가대비표!P75</f>
        <v>0</v>
      </c>
      <c r="H385" s="14">
        <f>TRUNC(G385*D385,1)</f>
        <v>0</v>
      </c>
      <c r="I385" s="13">
        <f>단가대비표!V75</f>
        <v>0</v>
      </c>
      <c r="J385" s="14">
        <f>TRUNC(I385*D385,1)</f>
        <v>0</v>
      </c>
      <c r="K385" s="13">
        <f>TRUNC(E385+G385+I385,1)</f>
        <v>168000</v>
      </c>
      <c r="L385" s="14">
        <f>TRUNC(F385+H385+J385,1)</f>
        <v>910224</v>
      </c>
      <c r="M385" s="8" t="s">
        <v>1396</v>
      </c>
      <c r="N385" s="2" t="s">
        <v>332</v>
      </c>
      <c r="O385" s="2" t="s">
        <v>1397</v>
      </c>
      <c r="P385" s="2" t="s">
        <v>65</v>
      </c>
      <c r="Q385" s="2" t="s">
        <v>65</v>
      </c>
      <c r="R385" s="2" t="s">
        <v>64</v>
      </c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2" t="s">
        <v>52</v>
      </c>
      <c r="AW385" s="2" t="s">
        <v>1398</v>
      </c>
      <c r="AX385" s="2" t="s">
        <v>52</v>
      </c>
      <c r="AY385" s="2" t="s">
        <v>52</v>
      </c>
    </row>
    <row r="386" spans="1:51" ht="30" customHeight="1" x14ac:dyDescent="0.3">
      <c r="A386" s="8" t="s">
        <v>730</v>
      </c>
      <c r="B386" s="8" t="s">
        <v>52</v>
      </c>
      <c r="C386" s="8" t="s">
        <v>52</v>
      </c>
      <c r="D386" s="9"/>
      <c r="E386" s="13"/>
      <c r="F386" s="14">
        <f>TRUNC(SUMIF(N385:N385, N384, F385:F385),0)</f>
        <v>910224</v>
      </c>
      <c r="G386" s="13"/>
      <c r="H386" s="14">
        <f>TRUNC(SUMIF(N385:N385, N384, H385:H385),0)</f>
        <v>0</v>
      </c>
      <c r="I386" s="13"/>
      <c r="J386" s="14">
        <f>TRUNC(SUMIF(N385:N385, N384, J385:J385),0)</f>
        <v>0</v>
      </c>
      <c r="K386" s="13"/>
      <c r="L386" s="14">
        <f>F386+H386+J386</f>
        <v>910224</v>
      </c>
      <c r="M386" s="8" t="s">
        <v>52</v>
      </c>
      <c r="N386" s="2" t="s">
        <v>72</v>
      </c>
      <c r="O386" s="2" t="s">
        <v>72</v>
      </c>
      <c r="P386" s="2" t="s">
        <v>52</v>
      </c>
      <c r="Q386" s="2" t="s">
        <v>52</v>
      </c>
      <c r="R386" s="2" t="s">
        <v>52</v>
      </c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2" t="s">
        <v>52</v>
      </c>
      <c r="AW386" s="2" t="s">
        <v>52</v>
      </c>
      <c r="AX386" s="2" t="s">
        <v>52</v>
      </c>
      <c r="AY386" s="2" t="s">
        <v>52</v>
      </c>
    </row>
    <row r="387" spans="1:51" ht="30" customHeight="1" x14ac:dyDescent="0.3">
      <c r="A387" s="9"/>
      <c r="B387" s="9"/>
      <c r="C387" s="9"/>
      <c r="D387" s="9"/>
      <c r="E387" s="13"/>
      <c r="F387" s="14"/>
      <c r="G387" s="13"/>
      <c r="H387" s="14"/>
      <c r="I387" s="13"/>
      <c r="J387" s="14"/>
      <c r="K387" s="13"/>
      <c r="L387" s="14"/>
      <c r="M387" s="9"/>
    </row>
    <row r="388" spans="1:51" ht="30" customHeight="1" x14ac:dyDescent="0.3">
      <c r="A388" s="41" t="s">
        <v>1399</v>
      </c>
      <c r="B388" s="41"/>
      <c r="C388" s="41"/>
      <c r="D388" s="41"/>
      <c r="E388" s="42"/>
      <c r="F388" s="43"/>
      <c r="G388" s="42"/>
      <c r="H388" s="43"/>
      <c r="I388" s="42"/>
      <c r="J388" s="43"/>
      <c r="K388" s="42"/>
      <c r="L388" s="43"/>
      <c r="M388" s="41"/>
      <c r="N388" s="1" t="s">
        <v>337</v>
      </c>
    </row>
    <row r="389" spans="1:51" ht="30" customHeight="1" x14ac:dyDescent="0.3">
      <c r="A389" s="8" t="s">
        <v>1394</v>
      </c>
      <c r="B389" s="8" t="s">
        <v>1395</v>
      </c>
      <c r="C389" s="8" t="s">
        <v>83</v>
      </c>
      <c r="D389" s="9">
        <v>26.207999999999998</v>
      </c>
      <c r="E389" s="13">
        <f>단가대비표!O75</f>
        <v>168000</v>
      </c>
      <c r="F389" s="14">
        <f>TRUNC(E389*D389,1)</f>
        <v>4402944</v>
      </c>
      <c r="G389" s="13">
        <f>단가대비표!P75</f>
        <v>0</v>
      </c>
      <c r="H389" s="14">
        <f>TRUNC(G389*D389,1)</f>
        <v>0</v>
      </c>
      <c r="I389" s="13">
        <f>단가대비표!V75</f>
        <v>0</v>
      </c>
      <c r="J389" s="14">
        <f>TRUNC(I389*D389,1)</f>
        <v>0</v>
      </c>
      <c r="K389" s="13">
        <f>TRUNC(E389+G389+I389,1)</f>
        <v>168000</v>
      </c>
      <c r="L389" s="14">
        <f>TRUNC(F389+H389+J389,1)</f>
        <v>4402944</v>
      </c>
      <c r="M389" s="8" t="s">
        <v>1396</v>
      </c>
      <c r="N389" s="2" t="s">
        <v>337</v>
      </c>
      <c r="O389" s="2" t="s">
        <v>1397</v>
      </c>
      <c r="P389" s="2" t="s">
        <v>65</v>
      </c>
      <c r="Q389" s="2" t="s">
        <v>65</v>
      </c>
      <c r="R389" s="2" t="s">
        <v>64</v>
      </c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2" t="s">
        <v>52</v>
      </c>
      <c r="AW389" s="2" t="s">
        <v>1400</v>
      </c>
      <c r="AX389" s="2" t="s">
        <v>52</v>
      </c>
      <c r="AY389" s="2" t="s">
        <v>52</v>
      </c>
    </row>
    <row r="390" spans="1:51" ht="30" customHeight="1" x14ac:dyDescent="0.3">
      <c r="A390" s="8" t="s">
        <v>730</v>
      </c>
      <c r="B390" s="8" t="s">
        <v>52</v>
      </c>
      <c r="C390" s="8" t="s">
        <v>52</v>
      </c>
      <c r="D390" s="9"/>
      <c r="E390" s="13"/>
      <c r="F390" s="14">
        <f>TRUNC(SUMIF(N389:N389, N388, F389:F389),0)</f>
        <v>4402944</v>
      </c>
      <c r="G390" s="13"/>
      <c r="H390" s="14">
        <f>TRUNC(SUMIF(N389:N389, N388, H389:H389),0)</f>
        <v>0</v>
      </c>
      <c r="I390" s="13"/>
      <c r="J390" s="14">
        <f>TRUNC(SUMIF(N389:N389, N388, J389:J389),0)</f>
        <v>0</v>
      </c>
      <c r="K390" s="13"/>
      <c r="L390" s="14">
        <f>F390+H390+J390</f>
        <v>4402944</v>
      </c>
      <c r="M390" s="8" t="s">
        <v>52</v>
      </c>
      <c r="N390" s="2" t="s">
        <v>72</v>
      </c>
      <c r="O390" s="2" t="s">
        <v>72</v>
      </c>
      <c r="P390" s="2" t="s">
        <v>52</v>
      </c>
      <c r="Q390" s="2" t="s">
        <v>52</v>
      </c>
      <c r="R390" s="2" t="s">
        <v>52</v>
      </c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2" t="s">
        <v>52</v>
      </c>
      <c r="AW390" s="2" t="s">
        <v>52</v>
      </c>
      <c r="AX390" s="2" t="s">
        <v>52</v>
      </c>
      <c r="AY390" s="2" t="s">
        <v>52</v>
      </c>
    </row>
    <row r="391" spans="1:51" ht="30" customHeight="1" x14ac:dyDescent="0.3">
      <c r="A391" s="9"/>
      <c r="B391" s="9"/>
      <c r="C391" s="9"/>
      <c r="D391" s="9"/>
      <c r="E391" s="13"/>
      <c r="F391" s="14"/>
      <c r="G391" s="13"/>
      <c r="H391" s="14"/>
      <c r="I391" s="13"/>
      <c r="J391" s="14"/>
      <c r="K391" s="13"/>
      <c r="L391" s="14"/>
      <c r="M391" s="9"/>
    </row>
    <row r="392" spans="1:51" ht="30" customHeight="1" x14ac:dyDescent="0.3">
      <c r="A392" s="41" t="s">
        <v>1401</v>
      </c>
      <c r="B392" s="41"/>
      <c r="C392" s="41"/>
      <c r="D392" s="41"/>
      <c r="E392" s="42"/>
      <c r="F392" s="43"/>
      <c r="G392" s="42"/>
      <c r="H392" s="43"/>
      <c r="I392" s="42"/>
      <c r="J392" s="43"/>
      <c r="K392" s="42"/>
      <c r="L392" s="43"/>
      <c r="M392" s="41"/>
      <c r="N392" s="1" t="s">
        <v>342</v>
      </c>
    </row>
    <row r="393" spans="1:51" ht="30" customHeight="1" x14ac:dyDescent="0.3">
      <c r="A393" s="8" t="s">
        <v>1394</v>
      </c>
      <c r="B393" s="8" t="s">
        <v>1395</v>
      </c>
      <c r="C393" s="8" t="s">
        <v>83</v>
      </c>
      <c r="D393" s="9">
        <v>4.9020000000000001</v>
      </c>
      <c r="E393" s="13">
        <f>단가대비표!O75</f>
        <v>168000</v>
      </c>
      <c r="F393" s="14">
        <f>TRUNC(E393*D393,1)</f>
        <v>823536</v>
      </c>
      <c r="G393" s="13">
        <f>단가대비표!P75</f>
        <v>0</v>
      </c>
      <c r="H393" s="14">
        <f>TRUNC(G393*D393,1)</f>
        <v>0</v>
      </c>
      <c r="I393" s="13">
        <f>단가대비표!V75</f>
        <v>0</v>
      </c>
      <c r="J393" s="14">
        <f>TRUNC(I393*D393,1)</f>
        <v>0</v>
      </c>
      <c r="K393" s="13">
        <f>TRUNC(E393+G393+I393,1)</f>
        <v>168000</v>
      </c>
      <c r="L393" s="14">
        <f>TRUNC(F393+H393+J393,1)</f>
        <v>823536</v>
      </c>
      <c r="M393" s="8" t="s">
        <v>1396</v>
      </c>
      <c r="N393" s="2" t="s">
        <v>342</v>
      </c>
      <c r="O393" s="2" t="s">
        <v>1397</v>
      </c>
      <c r="P393" s="2" t="s">
        <v>65</v>
      </c>
      <c r="Q393" s="2" t="s">
        <v>65</v>
      </c>
      <c r="R393" s="2" t="s">
        <v>64</v>
      </c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2" t="s">
        <v>52</v>
      </c>
      <c r="AW393" s="2" t="s">
        <v>1402</v>
      </c>
      <c r="AX393" s="2" t="s">
        <v>52</v>
      </c>
      <c r="AY393" s="2" t="s">
        <v>52</v>
      </c>
    </row>
    <row r="394" spans="1:51" ht="30" customHeight="1" x14ac:dyDescent="0.3">
      <c r="A394" s="8" t="s">
        <v>730</v>
      </c>
      <c r="B394" s="8" t="s">
        <v>52</v>
      </c>
      <c r="C394" s="8" t="s">
        <v>52</v>
      </c>
      <c r="D394" s="9"/>
      <c r="E394" s="13"/>
      <c r="F394" s="14">
        <f>TRUNC(SUMIF(N393:N393, N392, F393:F393),0)</f>
        <v>823536</v>
      </c>
      <c r="G394" s="13"/>
      <c r="H394" s="14">
        <f>TRUNC(SUMIF(N393:N393, N392, H393:H393),0)</f>
        <v>0</v>
      </c>
      <c r="I394" s="13"/>
      <c r="J394" s="14">
        <f>TRUNC(SUMIF(N393:N393, N392, J393:J393),0)</f>
        <v>0</v>
      </c>
      <c r="K394" s="13"/>
      <c r="L394" s="14">
        <f>F394+H394+J394</f>
        <v>823536</v>
      </c>
      <c r="M394" s="8" t="s">
        <v>52</v>
      </c>
      <c r="N394" s="2" t="s">
        <v>72</v>
      </c>
      <c r="O394" s="2" t="s">
        <v>72</v>
      </c>
      <c r="P394" s="2" t="s">
        <v>52</v>
      </c>
      <c r="Q394" s="2" t="s">
        <v>52</v>
      </c>
      <c r="R394" s="2" t="s">
        <v>52</v>
      </c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2" t="s">
        <v>52</v>
      </c>
      <c r="AW394" s="2" t="s">
        <v>52</v>
      </c>
      <c r="AX394" s="2" t="s">
        <v>52</v>
      </c>
      <c r="AY394" s="2" t="s">
        <v>52</v>
      </c>
    </row>
    <row r="395" spans="1:51" ht="30" customHeight="1" x14ac:dyDescent="0.3">
      <c r="A395" s="9"/>
      <c r="B395" s="9"/>
      <c r="C395" s="9"/>
      <c r="D395" s="9"/>
      <c r="E395" s="13"/>
      <c r="F395" s="14"/>
      <c r="G395" s="13"/>
      <c r="H395" s="14"/>
      <c r="I395" s="13"/>
      <c r="J395" s="14"/>
      <c r="K395" s="13"/>
      <c r="L395" s="14"/>
      <c r="M395" s="9"/>
    </row>
    <row r="396" spans="1:51" ht="30" customHeight="1" x14ac:dyDescent="0.3">
      <c r="A396" s="41" t="s">
        <v>1403</v>
      </c>
      <c r="B396" s="41"/>
      <c r="C396" s="41"/>
      <c r="D396" s="41"/>
      <c r="E396" s="42"/>
      <c r="F396" s="43"/>
      <c r="G396" s="42"/>
      <c r="H396" s="43"/>
      <c r="I396" s="42"/>
      <c r="J396" s="43"/>
      <c r="K396" s="42"/>
      <c r="L396" s="43"/>
      <c r="M396" s="41"/>
      <c r="N396" s="1" t="s">
        <v>347</v>
      </c>
    </row>
    <row r="397" spans="1:51" ht="30" customHeight="1" x14ac:dyDescent="0.3">
      <c r="A397" s="8" t="s">
        <v>344</v>
      </c>
      <c r="B397" s="8" t="s">
        <v>345</v>
      </c>
      <c r="C397" s="8" t="s">
        <v>330</v>
      </c>
      <c r="D397" s="9">
        <v>1</v>
      </c>
      <c r="E397" s="13">
        <f>단가대비표!O148</f>
        <v>5200000</v>
      </c>
      <c r="F397" s="14">
        <f>TRUNC(E397*D397,1)</f>
        <v>5200000</v>
      </c>
      <c r="G397" s="13">
        <f>단가대비표!P148</f>
        <v>0</v>
      </c>
      <c r="H397" s="14">
        <f>TRUNC(G397*D397,1)</f>
        <v>0</v>
      </c>
      <c r="I397" s="13">
        <f>단가대비표!V148</f>
        <v>0</v>
      </c>
      <c r="J397" s="14">
        <f>TRUNC(I397*D397,1)</f>
        <v>0</v>
      </c>
      <c r="K397" s="13">
        <f>TRUNC(E397+G397+I397,1)</f>
        <v>5200000</v>
      </c>
      <c r="L397" s="14">
        <f>TRUNC(F397+H397+J397,1)</f>
        <v>5200000</v>
      </c>
      <c r="M397" s="8" t="s">
        <v>1404</v>
      </c>
      <c r="N397" s="2" t="s">
        <v>347</v>
      </c>
      <c r="O397" s="2" t="s">
        <v>1405</v>
      </c>
      <c r="P397" s="2" t="s">
        <v>65</v>
      </c>
      <c r="Q397" s="2" t="s">
        <v>65</v>
      </c>
      <c r="R397" s="2" t="s">
        <v>64</v>
      </c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2" t="s">
        <v>52</v>
      </c>
      <c r="AW397" s="2" t="s">
        <v>1406</v>
      </c>
      <c r="AX397" s="2" t="s">
        <v>52</v>
      </c>
      <c r="AY397" s="2" t="s">
        <v>52</v>
      </c>
    </row>
    <row r="398" spans="1:51" ht="30" customHeight="1" x14ac:dyDescent="0.3">
      <c r="A398" s="8" t="s">
        <v>730</v>
      </c>
      <c r="B398" s="8" t="s">
        <v>52</v>
      </c>
      <c r="C398" s="8" t="s">
        <v>52</v>
      </c>
      <c r="D398" s="9"/>
      <c r="E398" s="13"/>
      <c r="F398" s="14">
        <f>TRUNC(SUMIF(N397:N397, N396, F397:F397),0)</f>
        <v>5200000</v>
      </c>
      <c r="G398" s="13"/>
      <c r="H398" s="14">
        <f>TRUNC(SUMIF(N397:N397, N396, H397:H397),0)</f>
        <v>0</v>
      </c>
      <c r="I398" s="13"/>
      <c r="J398" s="14">
        <f>TRUNC(SUMIF(N397:N397, N396, J397:J397),0)</f>
        <v>0</v>
      </c>
      <c r="K398" s="13"/>
      <c r="L398" s="14">
        <f>F398+H398+J398</f>
        <v>5200000</v>
      </c>
      <c r="M398" s="8" t="s">
        <v>52</v>
      </c>
      <c r="N398" s="2" t="s">
        <v>72</v>
      </c>
      <c r="O398" s="2" t="s">
        <v>72</v>
      </c>
      <c r="P398" s="2" t="s">
        <v>52</v>
      </c>
      <c r="Q398" s="2" t="s">
        <v>52</v>
      </c>
      <c r="R398" s="2" t="s">
        <v>52</v>
      </c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2" t="s">
        <v>52</v>
      </c>
      <c r="AW398" s="2" t="s">
        <v>52</v>
      </c>
      <c r="AX398" s="2" t="s">
        <v>52</v>
      </c>
      <c r="AY398" s="2" t="s">
        <v>52</v>
      </c>
    </row>
    <row r="399" spans="1:51" ht="30" customHeight="1" x14ac:dyDescent="0.3">
      <c r="A399" s="9"/>
      <c r="B399" s="9"/>
      <c r="C399" s="9"/>
      <c r="D399" s="9"/>
      <c r="E399" s="13"/>
      <c r="F399" s="14"/>
      <c r="G399" s="13"/>
      <c r="H399" s="14"/>
      <c r="I399" s="13"/>
      <c r="J399" s="14"/>
      <c r="K399" s="13"/>
      <c r="L399" s="14"/>
      <c r="M399" s="9"/>
    </row>
    <row r="400" spans="1:51" ht="30" customHeight="1" x14ac:dyDescent="0.3">
      <c r="A400" s="41" t="s">
        <v>1407</v>
      </c>
      <c r="B400" s="41"/>
      <c r="C400" s="41"/>
      <c r="D400" s="41"/>
      <c r="E400" s="42"/>
      <c r="F400" s="43"/>
      <c r="G400" s="42"/>
      <c r="H400" s="43"/>
      <c r="I400" s="42"/>
      <c r="J400" s="43"/>
      <c r="K400" s="42"/>
      <c r="L400" s="43"/>
      <c r="M400" s="41"/>
      <c r="N400" s="1" t="s">
        <v>352</v>
      </c>
    </row>
    <row r="401" spans="1:51" ht="30" customHeight="1" x14ac:dyDescent="0.3">
      <c r="A401" s="8" t="s">
        <v>1408</v>
      </c>
      <c r="B401" s="8" t="s">
        <v>1409</v>
      </c>
      <c r="C401" s="8" t="s">
        <v>1410</v>
      </c>
      <c r="D401" s="9">
        <v>2.1</v>
      </c>
      <c r="E401" s="13">
        <f>단가대비표!O144</f>
        <v>88200</v>
      </c>
      <c r="F401" s="14">
        <f>TRUNC(E401*D401,1)</f>
        <v>185220</v>
      </c>
      <c r="G401" s="13">
        <f>단가대비표!P144</f>
        <v>52300</v>
      </c>
      <c r="H401" s="14">
        <f>TRUNC(G401*D401,1)</f>
        <v>109830</v>
      </c>
      <c r="I401" s="13">
        <f>단가대비표!V144</f>
        <v>0</v>
      </c>
      <c r="J401" s="14">
        <f>TRUNC(I401*D401,1)</f>
        <v>0</v>
      </c>
      <c r="K401" s="13">
        <f>TRUNC(E401+G401+I401,1)</f>
        <v>140500</v>
      </c>
      <c r="L401" s="14">
        <f>TRUNC(F401+H401+J401,1)</f>
        <v>295050</v>
      </c>
      <c r="M401" s="8" t="s">
        <v>1411</v>
      </c>
      <c r="N401" s="2" t="s">
        <v>352</v>
      </c>
      <c r="O401" s="2" t="s">
        <v>1412</v>
      </c>
      <c r="P401" s="2" t="s">
        <v>65</v>
      </c>
      <c r="Q401" s="2" t="s">
        <v>65</v>
      </c>
      <c r="R401" s="2" t="s">
        <v>64</v>
      </c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2" t="s">
        <v>52</v>
      </c>
      <c r="AW401" s="2" t="s">
        <v>1413</v>
      </c>
      <c r="AX401" s="2" t="s">
        <v>52</v>
      </c>
      <c r="AY401" s="2" t="s">
        <v>52</v>
      </c>
    </row>
    <row r="402" spans="1:51" ht="30" customHeight="1" x14ac:dyDescent="0.3">
      <c r="A402" s="8" t="s">
        <v>730</v>
      </c>
      <c r="B402" s="8" t="s">
        <v>52</v>
      </c>
      <c r="C402" s="8" t="s">
        <v>52</v>
      </c>
      <c r="D402" s="9"/>
      <c r="E402" s="13"/>
      <c r="F402" s="14">
        <f>TRUNC(SUMIF(N401:N401, N400, F401:F401),0)</f>
        <v>185220</v>
      </c>
      <c r="G402" s="13"/>
      <c r="H402" s="14">
        <f>TRUNC(SUMIF(N401:N401, N400, H401:H401),0)</f>
        <v>109830</v>
      </c>
      <c r="I402" s="13"/>
      <c r="J402" s="14">
        <f>TRUNC(SUMIF(N401:N401, N400, J401:J401),0)</f>
        <v>0</v>
      </c>
      <c r="K402" s="13"/>
      <c r="L402" s="14">
        <f>F402+H402+J402</f>
        <v>295050</v>
      </c>
      <c r="M402" s="8" t="s">
        <v>52</v>
      </c>
      <c r="N402" s="2" t="s">
        <v>72</v>
      </c>
      <c r="O402" s="2" t="s">
        <v>72</v>
      </c>
      <c r="P402" s="2" t="s">
        <v>52</v>
      </c>
      <c r="Q402" s="2" t="s">
        <v>52</v>
      </c>
      <c r="R402" s="2" t="s">
        <v>52</v>
      </c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2" t="s">
        <v>52</v>
      </c>
      <c r="AW402" s="2" t="s">
        <v>52</v>
      </c>
      <c r="AX402" s="2" t="s">
        <v>52</v>
      </c>
      <c r="AY402" s="2" t="s">
        <v>52</v>
      </c>
    </row>
    <row r="403" spans="1:51" ht="30" customHeight="1" x14ac:dyDescent="0.3">
      <c r="A403" s="9"/>
      <c r="B403" s="9"/>
      <c r="C403" s="9"/>
      <c r="D403" s="9"/>
      <c r="E403" s="13"/>
      <c r="F403" s="14"/>
      <c r="G403" s="13"/>
      <c r="H403" s="14"/>
      <c r="I403" s="13"/>
      <c r="J403" s="14"/>
      <c r="K403" s="13"/>
      <c r="L403" s="14"/>
      <c r="M403" s="9"/>
    </row>
    <row r="404" spans="1:51" ht="30" customHeight="1" x14ac:dyDescent="0.3">
      <c r="A404" s="41" t="s">
        <v>1414</v>
      </c>
      <c r="B404" s="41"/>
      <c r="C404" s="41"/>
      <c r="D404" s="41"/>
      <c r="E404" s="42"/>
      <c r="F404" s="43"/>
      <c r="G404" s="42"/>
      <c r="H404" s="43"/>
      <c r="I404" s="42"/>
      <c r="J404" s="43"/>
      <c r="K404" s="42"/>
      <c r="L404" s="43"/>
      <c r="M404" s="41"/>
      <c r="N404" s="1" t="s">
        <v>357</v>
      </c>
    </row>
    <row r="405" spans="1:51" ht="30" customHeight="1" x14ac:dyDescent="0.3">
      <c r="A405" s="8" t="s">
        <v>1408</v>
      </c>
      <c r="B405" s="8" t="s">
        <v>1409</v>
      </c>
      <c r="C405" s="8" t="s">
        <v>1410</v>
      </c>
      <c r="D405" s="9">
        <v>1.89</v>
      </c>
      <c r="E405" s="13">
        <f>단가대비표!O144</f>
        <v>88200</v>
      </c>
      <c r="F405" s="14">
        <f>TRUNC(E405*D405,1)</f>
        <v>166698</v>
      </c>
      <c r="G405" s="13">
        <f>단가대비표!P144</f>
        <v>52300</v>
      </c>
      <c r="H405" s="14">
        <f>TRUNC(G405*D405,1)</f>
        <v>98847</v>
      </c>
      <c r="I405" s="13">
        <f>단가대비표!V144</f>
        <v>0</v>
      </c>
      <c r="J405" s="14">
        <f>TRUNC(I405*D405,1)</f>
        <v>0</v>
      </c>
      <c r="K405" s="13">
        <f>TRUNC(E405+G405+I405,1)</f>
        <v>140500</v>
      </c>
      <c r="L405" s="14">
        <f>TRUNC(F405+H405+J405,1)</f>
        <v>265545</v>
      </c>
      <c r="M405" s="8" t="s">
        <v>1411</v>
      </c>
      <c r="N405" s="2" t="s">
        <v>357</v>
      </c>
      <c r="O405" s="2" t="s">
        <v>1412</v>
      </c>
      <c r="P405" s="2" t="s">
        <v>65</v>
      </c>
      <c r="Q405" s="2" t="s">
        <v>65</v>
      </c>
      <c r="R405" s="2" t="s">
        <v>64</v>
      </c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2" t="s">
        <v>52</v>
      </c>
      <c r="AW405" s="2" t="s">
        <v>1415</v>
      </c>
      <c r="AX405" s="2" t="s">
        <v>52</v>
      </c>
      <c r="AY405" s="2" t="s">
        <v>52</v>
      </c>
    </row>
    <row r="406" spans="1:51" ht="30" customHeight="1" x14ac:dyDescent="0.3">
      <c r="A406" s="8" t="s">
        <v>730</v>
      </c>
      <c r="B406" s="8" t="s">
        <v>52</v>
      </c>
      <c r="C406" s="8" t="s">
        <v>52</v>
      </c>
      <c r="D406" s="9"/>
      <c r="E406" s="13"/>
      <c r="F406" s="14">
        <f>TRUNC(SUMIF(N405:N405, N404, F405:F405),0)</f>
        <v>166698</v>
      </c>
      <c r="G406" s="13"/>
      <c r="H406" s="14">
        <f>TRUNC(SUMIF(N405:N405, N404, H405:H405),0)</f>
        <v>98847</v>
      </c>
      <c r="I406" s="13"/>
      <c r="J406" s="14">
        <f>TRUNC(SUMIF(N405:N405, N404, J405:J405),0)</f>
        <v>0</v>
      </c>
      <c r="K406" s="13"/>
      <c r="L406" s="14">
        <f>F406+H406+J406</f>
        <v>265545</v>
      </c>
      <c r="M406" s="8" t="s">
        <v>52</v>
      </c>
      <c r="N406" s="2" t="s">
        <v>72</v>
      </c>
      <c r="O406" s="2" t="s">
        <v>72</v>
      </c>
      <c r="P406" s="2" t="s">
        <v>52</v>
      </c>
      <c r="Q406" s="2" t="s">
        <v>52</v>
      </c>
      <c r="R406" s="2" t="s">
        <v>52</v>
      </c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2" t="s">
        <v>52</v>
      </c>
      <c r="AW406" s="2" t="s">
        <v>52</v>
      </c>
      <c r="AX406" s="2" t="s">
        <v>52</v>
      </c>
      <c r="AY406" s="2" t="s">
        <v>52</v>
      </c>
    </row>
    <row r="407" spans="1:51" ht="30" customHeight="1" x14ac:dyDescent="0.3">
      <c r="A407" s="9"/>
      <c r="B407" s="9"/>
      <c r="C407" s="9"/>
      <c r="D407" s="9"/>
      <c r="E407" s="13"/>
      <c r="F407" s="14"/>
      <c r="G407" s="13"/>
      <c r="H407" s="14"/>
      <c r="I407" s="13"/>
      <c r="J407" s="14"/>
      <c r="K407" s="13"/>
      <c r="L407" s="14"/>
      <c r="M407" s="9"/>
    </row>
    <row r="408" spans="1:51" ht="30" customHeight="1" x14ac:dyDescent="0.3">
      <c r="A408" s="41" t="s">
        <v>1416</v>
      </c>
      <c r="B408" s="41"/>
      <c r="C408" s="41"/>
      <c r="D408" s="41"/>
      <c r="E408" s="42"/>
      <c r="F408" s="43"/>
      <c r="G408" s="42"/>
      <c r="H408" s="43"/>
      <c r="I408" s="42"/>
      <c r="J408" s="43"/>
      <c r="K408" s="42"/>
      <c r="L408" s="43"/>
      <c r="M408" s="41"/>
      <c r="N408" s="1" t="s">
        <v>362</v>
      </c>
    </row>
    <row r="409" spans="1:51" ht="30" customHeight="1" x14ac:dyDescent="0.3">
      <c r="A409" s="8" t="s">
        <v>1408</v>
      </c>
      <c r="B409" s="8" t="s">
        <v>1409</v>
      </c>
      <c r="C409" s="8" t="s">
        <v>1410</v>
      </c>
      <c r="D409" s="9">
        <v>1.68</v>
      </c>
      <c r="E409" s="13">
        <f>단가대비표!O144</f>
        <v>88200</v>
      </c>
      <c r="F409" s="14">
        <f>TRUNC(E409*D409,1)</f>
        <v>148176</v>
      </c>
      <c r="G409" s="13">
        <f>단가대비표!P144</f>
        <v>52300</v>
      </c>
      <c r="H409" s="14">
        <f>TRUNC(G409*D409,1)</f>
        <v>87864</v>
      </c>
      <c r="I409" s="13">
        <f>단가대비표!V144</f>
        <v>0</v>
      </c>
      <c r="J409" s="14">
        <f>TRUNC(I409*D409,1)</f>
        <v>0</v>
      </c>
      <c r="K409" s="13">
        <f>TRUNC(E409+G409+I409,1)</f>
        <v>140500</v>
      </c>
      <c r="L409" s="14">
        <f>TRUNC(F409+H409+J409,1)</f>
        <v>236040</v>
      </c>
      <c r="M409" s="8" t="s">
        <v>1411</v>
      </c>
      <c r="N409" s="2" t="s">
        <v>362</v>
      </c>
      <c r="O409" s="2" t="s">
        <v>1412</v>
      </c>
      <c r="P409" s="2" t="s">
        <v>65</v>
      </c>
      <c r="Q409" s="2" t="s">
        <v>65</v>
      </c>
      <c r="R409" s="2" t="s">
        <v>64</v>
      </c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2" t="s">
        <v>52</v>
      </c>
      <c r="AW409" s="2" t="s">
        <v>1417</v>
      </c>
      <c r="AX409" s="2" t="s">
        <v>52</v>
      </c>
      <c r="AY409" s="2" t="s">
        <v>52</v>
      </c>
    </row>
    <row r="410" spans="1:51" ht="30" customHeight="1" x14ac:dyDescent="0.3">
      <c r="A410" s="8" t="s">
        <v>730</v>
      </c>
      <c r="B410" s="8" t="s">
        <v>52</v>
      </c>
      <c r="C410" s="8" t="s">
        <v>52</v>
      </c>
      <c r="D410" s="9"/>
      <c r="E410" s="13"/>
      <c r="F410" s="14">
        <f>TRUNC(SUMIF(N409:N409, N408, F409:F409),0)</f>
        <v>148176</v>
      </c>
      <c r="G410" s="13"/>
      <c r="H410" s="14">
        <f>TRUNC(SUMIF(N409:N409, N408, H409:H409),0)</f>
        <v>87864</v>
      </c>
      <c r="I410" s="13"/>
      <c r="J410" s="14">
        <f>TRUNC(SUMIF(N409:N409, N408, J409:J409),0)</f>
        <v>0</v>
      </c>
      <c r="K410" s="13"/>
      <c r="L410" s="14">
        <f>F410+H410+J410</f>
        <v>236040</v>
      </c>
      <c r="M410" s="8" t="s">
        <v>52</v>
      </c>
      <c r="N410" s="2" t="s">
        <v>72</v>
      </c>
      <c r="O410" s="2" t="s">
        <v>72</v>
      </c>
      <c r="P410" s="2" t="s">
        <v>52</v>
      </c>
      <c r="Q410" s="2" t="s">
        <v>52</v>
      </c>
      <c r="R410" s="2" t="s">
        <v>52</v>
      </c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2" t="s">
        <v>52</v>
      </c>
      <c r="AW410" s="2" t="s">
        <v>52</v>
      </c>
      <c r="AX410" s="2" t="s">
        <v>52</v>
      </c>
      <c r="AY410" s="2" t="s">
        <v>52</v>
      </c>
    </row>
    <row r="411" spans="1:51" ht="30" customHeight="1" x14ac:dyDescent="0.3">
      <c r="A411" s="9"/>
      <c r="B411" s="9"/>
      <c r="C411" s="9"/>
      <c r="D411" s="9"/>
      <c r="E411" s="13"/>
      <c r="F411" s="14"/>
      <c r="G411" s="13"/>
      <c r="H411" s="14"/>
      <c r="I411" s="13"/>
      <c r="J411" s="14"/>
      <c r="K411" s="13"/>
      <c r="L411" s="14"/>
      <c r="M411" s="9"/>
    </row>
    <row r="412" spans="1:51" ht="30" customHeight="1" x14ac:dyDescent="0.3">
      <c r="A412" s="41" t="s">
        <v>1418</v>
      </c>
      <c r="B412" s="41"/>
      <c r="C412" s="41"/>
      <c r="D412" s="41"/>
      <c r="E412" s="42"/>
      <c r="F412" s="43"/>
      <c r="G412" s="42"/>
      <c r="H412" s="43"/>
      <c r="I412" s="42"/>
      <c r="J412" s="43"/>
      <c r="K412" s="42"/>
      <c r="L412" s="43"/>
      <c r="M412" s="41"/>
      <c r="N412" s="1" t="s">
        <v>367</v>
      </c>
    </row>
    <row r="413" spans="1:51" ht="30" customHeight="1" x14ac:dyDescent="0.3">
      <c r="A413" s="8" t="s">
        <v>1408</v>
      </c>
      <c r="B413" s="8" t="s">
        <v>1409</v>
      </c>
      <c r="C413" s="8" t="s">
        <v>1410</v>
      </c>
      <c r="D413" s="9">
        <v>0.72</v>
      </c>
      <c r="E413" s="13">
        <f>단가대비표!O144</f>
        <v>88200</v>
      </c>
      <c r="F413" s="14">
        <f>TRUNC(E413*D413,1)</f>
        <v>63504</v>
      </c>
      <c r="G413" s="13">
        <f>단가대비표!P144</f>
        <v>52300</v>
      </c>
      <c r="H413" s="14">
        <f>TRUNC(G413*D413,1)</f>
        <v>37656</v>
      </c>
      <c r="I413" s="13">
        <f>단가대비표!V144</f>
        <v>0</v>
      </c>
      <c r="J413" s="14">
        <f>TRUNC(I413*D413,1)</f>
        <v>0</v>
      </c>
      <c r="K413" s="13">
        <f>TRUNC(E413+G413+I413,1)</f>
        <v>140500</v>
      </c>
      <c r="L413" s="14">
        <f>TRUNC(F413+H413+J413,1)</f>
        <v>101160</v>
      </c>
      <c r="M413" s="8" t="s">
        <v>1411</v>
      </c>
      <c r="N413" s="2" t="s">
        <v>367</v>
      </c>
      <c r="O413" s="2" t="s">
        <v>1412</v>
      </c>
      <c r="P413" s="2" t="s">
        <v>65</v>
      </c>
      <c r="Q413" s="2" t="s">
        <v>65</v>
      </c>
      <c r="R413" s="2" t="s">
        <v>64</v>
      </c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2" t="s">
        <v>52</v>
      </c>
      <c r="AW413" s="2" t="s">
        <v>1419</v>
      </c>
      <c r="AX413" s="2" t="s">
        <v>52</v>
      </c>
      <c r="AY413" s="2" t="s">
        <v>52</v>
      </c>
    </row>
    <row r="414" spans="1:51" ht="30" customHeight="1" x14ac:dyDescent="0.3">
      <c r="A414" s="8" t="s">
        <v>730</v>
      </c>
      <c r="B414" s="8" t="s">
        <v>52</v>
      </c>
      <c r="C414" s="8" t="s">
        <v>52</v>
      </c>
      <c r="D414" s="9"/>
      <c r="E414" s="13"/>
      <c r="F414" s="14">
        <f>TRUNC(SUMIF(N413:N413, N412, F413:F413),0)</f>
        <v>63504</v>
      </c>
      <c r="G414" s="13"/>
      <c r="H414" s="14">
        <f>TRUNC(SUMIF(N413:N413, N412, H413:H413),0)</f>
        <v>37656</v>
      </c>
      <c r="I414" s="13"/>
      <c r="J414" s="14">
        <f>TRUNC(SUMIF(N413:N413, N412, J413:J413),0)</f>
        <v>0</v>
      </c>
      <c r="K414" s="13"/>
      <c r="L414" s="14">
        <f>F414+H414+J414</f>
        <v>101160</v>
      </c>
      <c r="M414" s="8" t="s">
        <v>52</v>
      </c>
      <c r="N414" s="2" t="s">
        <v>72</v>
      </c>
      <c r="O414" s="2" t="s">
        <v>72</v>
      </c>
      <c r="P414" s="2" t="s">
        <v>52</v>
      </c>
      <c r="Q414" s="2" t="s">
        <v>52</v>
      </c>
      <c r="R414" s="2" t="s">
        <v>52</v>
      </c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2" t="s">
        <v>52</v>
      </c>
      <c r="AW414" s="2" t="s">
        <v>52</v>
      </c>
      <c r="AX414" s="2" t="s">
        <v>52</v>
      </c>
      <c r="AY414" s="2" t="s">
        <v>52</v>
      </c>
    </row>
    <row r="415" spans="1:51" ht="30" customHeight="1" x14ac:dyDescent="0.3">
      <c r="A415" s="9"/>
      <c r="B415" s="9"/>
      <c r="C415" s="9"/>
      <c r="D415" s="9"/>
      <c r="E415" s="13"/>
      <c r="F415" s="14"/>
      <c r="G415" s="13"/>
      <c r="H415" s="14"/>
      <c r="I415" s="13"/>
      <c r="J415" s="14"/>
      <c r="K415" s="13"/>
      <c r="L415" s="14"/>
      <c r="M415" s="9"/>
    </row>
    <row r="416" spans="1:51" ht="30" customHeight="1" x14ac:dyDescent="0.3">
      <c r="A416" s="41" t="s">
        <v>1420</v>
      </c>
      <c r="B416" s="41"/>
      <c r="C416" s="41"/>
      <c r="D416" s="41"/>
      <c r="E416" s="42"/>
      <c r="F416" s="43"/>
      <c r="G416" s="42"/>
      <c r="H416" s="43"/>
      <c r="I416" s="42"/>
      <c r="J416" s="43"/>
      <c r="K416" s="42"/>
      <c r="L416" s="43"/>
      <c r="M416" s="41"/>
      <c r="N416" s="1" t="s">
        <v>372</v>
      </c>
    </row>
    <row r="417" spans="1:51" ht="30" customHeight="1" x14ac:dyDescent="0.3">
      <c r="A417" s="8" t="s">
        <v>1408</v>
      </c>
      <c r="B417" s="8" t="s">
        <v>1409</v>
      </c>
      <c r="C417" s="8" t="s">
        <v>1410</v>
      </c>
      <c r="D417" s="9">
        <v>1.89</v>
      </c>
      <c r="E417" s="13">
        <f>단가대비표!O144</f>
        <v>88200</v>
      </c>
      <c r="F417" s="14">
        <f>TRUNC(E417*D417,1)</f>
        <v>166698</v>
      </c>
      <c r="G417" s="13">
        <f>단가대비표!P144</f>
        <v>52300</v>
      </c>
      <c r="H417" s="14">
        <f>TRUNC(G417*D417,1)</f>
        <v>98847</v>
      </c>
      <c r="I417" s="13">
        <f>단가대비표!V144</f>
        <v>0</v>
      </c>
      <c r="J417" s="14">
        <f>TRUNC(I417*D417,1)</f>
        <v>0</v>
      </c>
      <c r="K417" s="13">
        <f>TRUNC(E417+G417+I417,1)</f>
        <v>140500</v>
      </c>
      <c r="L417" s="14">
        <f>TRUNC(F417+H417+J417,1)</f>
        <v>265545</v>
      </c>
      <c r="M417" s="8" t="s">
        <v>1411</v>
      </c>
      <c r="N417" s="2" t="s">
        <v>372</v>
      </c>
      <c r="O417" s="2" t="s">
        <v>1412</v>
      </c>
      <c r="P417" s="2" t="s">
        <v>65</v>
      </c>
      <c r="Q417" s="2" t="s">
        <v>65</v>
      </c>
      <c r="R417" s="2" t="s">
        <v>64</v>
      </c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2" t="s">
        <v>52</v>
      </c>
      <c r="AW417" s="2" t="s">
        <v>1421</v>
      </c>
      <c r="AX417" s="2" t="s">
        <v>52</v>
      </c>
      <c r="AY417" s="2" t="s">
        <v>52</v>
      </c>
    </row>
    <row r="418" spans="1:51" ht="30" customHeight="1" x14ac:dyDescent="0.3">
      <c r="A418" s="8" t="s">
        <v>1422</v>
      </c>
      <c r="B418" s="8" t="s">
        <v>1423</v>
      </c>
      <c r="C418" s="8" t="s">
        <v>1410</v>
      </c>
      <c r="D418" s="9">
        <v>6.5659999999999998</v>
      </c>
      <c r="E418" s="13">
        <f>단가대비표!O145</f>
        <v>569159</v>
      </c>
      <c r="F418" s="14">
        <f>TRUNC(E418*D418,1)</f>
        <v>3737097.9</v>
      </c>
      <c r="G418" s="13">
        <f>단가대비표!P145</f>
        <v>257341</v>
      </c>
      <c r="H418" s="14">
        <f>TRUNC(G418*D418,1)</f>
        <v>1689701</v>
      </c>
      <c r="I418" s="13">
        <f>단가대비표!V145</f>
        <v>0</v>
      </c>
      <c r="J418" s="14">
        <f>TRUNC(I418*D418,1)</f>
        <v>0</v>
      </c>
      <c r="K418" s="13">
        <f>TRUNC(E418+G418+I418,1)</f>
        <v>826500</v>
      </c>
      <c r="L418" s="14">
        <f>TRUNC(F418+H418+J418,1)</f>
        <v>5426798.9000000004</v>
      </c>
      <c r="M418" s="8" t="s">
        <v>1424</v>
      </c>
      <c r="N418" s="2" t="s">
        <v>372</v>
      </c>
      <c r="O418" s="2" t="s">
        <v>1425</v>
      </c>
      <c r="P418" s="2" t="s">
        <v>65</v>
      </c>
      <c r="Q418" s="2" t="s">
        <v>65</v>
      </c>
      <c r="R418" s="2" t="s">
        <v>64</v>
      </c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2" t="s">
        <v>52</v>
      </c>
      <c r="AW418" s="2" t="s">
        <v>1426</v>
      </c>
      <c r="AX418" s="2" t="s">
        <v>52</v>
      </c>
      <c r="AY418" s="2" t="s">
        <v>52</v>
      </c>
    </row>
    <row r="419" spans="1:51" ht="30" customHeight="1" x14ac:dyDescent="0.3">
      <c r="A419" s="8" t="s">
        <v>730</v>
      </c>
      <c r="B419" s="8" t="s">
        <v>52</v>
      </c>
      <c r="C419" s="8" t="s">
        <v>52</v>
      </c>
      <c r="D419" s="9"/>
      <c r="E419" s="13"/>
      <c r="F419" s="14">
        <f>TRUNC(SUMIF(N417:N418, N416, F417:F418),0)</f>
        <v>3903795</v>
      </c>
      <c r="G419" s="13"/>
      <c r="H419" s="14">
        <f>TRUNC(SUMIF(N417:N418, N416, H417:H418),0)</f>
        <v>1788548</v>
      </c>
      <c r="I419" s="13"/>
      <c r="J419" s="14">
        <f>TRUNC(SUMIF(N417:N418, N416, J417:J418),0)</f>
        <v>0</v>
      </c>
      <c r="K419" s="13"/>
      <c r="L419" s="14">
        <f>F419+H419+J419</f>
        <v>5692343</v>
      </c>
      <c r="M419" s="8" t="s">
        <v>52</v>
      </c>
      <c r="N419" s="2" t="s">
        <v>72</v>
      </c>
      <c r="O419" s="2" t="s">
        <v>72</v>
      </c>
      <c r="P419" s="2" t="s">
        <v>52</v>
      </c>
      <c r="Q419" s="2" t="s">
        <v>52</v>
      </c>
      <c r="R419" s="2" t="s">
        <v>52</v>
      </c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2" t="s">
        <v>52</v>
      </c>
      <c r="AW419" s="2" t="s">
        <v>52</v>
      </c>
      <c r="AX419" s="2" t="s">
        <v>52</v>
      </c>
      <c r="AY419" s="2" t="s">
        <v>52</v>
      </c>
    </row>
    <row r="420" spans="1:51" ht="30" customHeight="1" x14ac:dyDescent="0.3">
      <c r="A420" s="9"/>
      <c r="B420" s="9"/>
      <c r="C420" s="9"/>
      <c r="D420" s="9"/>
      <c r="E420" s="13"/>
      <c r="F420" s="14"/>
      <c r="G420" s="13"/>
      <c r="H420" s="14"/>
      <c r="I420" s="13"/>
      <c r="J420" s="14"/>
      <c r="K420" s="13"/>
      <c r="L420" s="14"/>
      <c r="M420" s="9"/>
    </row>
    <row r="421" spans="1:51" ht="30" customHeight="1" x14ac:dyDescent="0.3">
      <c r="A421" s="41" t="s">
        <v>1427</v>
      </c>
      <c r="B421" s="41"/>
      <c r="C421" s="41"/>
      <c r="D421" s="41"/>
      <c r="E421" s="42"/>
      <c r="F421" s="43"/>
      <c r="G421" s="42"/>
      <c r="H421" s="43"/>
      <c r="I421" s="42"/>
      <c r="J421" s="43"/>
      <c r="K421" s="42"/>
      <c r="L421" s="43"/>
      <c r="M421" s="41"/>
      <c r="N421" s="1" t="s">
        <v>457</v>
      </c>
    </row>
    <row r="422" spans="1:51" ht="30" customHeight="1" x14ac:dyDescent="0.3">
      <c r="A422" s="8" t="s">
        <v>1164</v>
      </c>
      <c r="B422" s="8" t="s">
        <v>1165</v>
      </c>
      <c r="C422" s="8" t="s">
        <v>871</v>
      </c>
      <c r="D422" s="9">
        <v>0.03</v>
      </c>
      <c r="E422" s="13">
        <f>단가대비표!O129</f>
        <v>9433</v>
      </c>
      <c r="F422" s="14">
        <f>TRUNC(E422*D422,1)</f>
        <v>282.89999999999998</v>
      </c>
      <c r="G422" s="13">
        <f>단가대비표!P129</f>
        <v>0</v>
      </c>
      <c r="H422" s="14">
        <f>TRUNC(G422*D422,1)</f>
        <v>0</v>
      </c>
      <c r="I422" s="13">
        <f>단가대비표!V129</f>
        <v>0</v>
      </c>
      <c r="J422" s="14">
        <f>TRUNC(I422*D422,1)</f>
        <v>0</v>
      </c>
      <c r="K422" s="13">
        <f>TRUNC(E422+G422+I422,1)</f>
        <v>9433</v>
      </c>
      <c r="L422" s="14">
        <f>TRUNC(F422+H422+J422,1)</f>
        <v>282.89999999999998</v>
      </c>
      <c r="M422" s="8" t="s">
        <v>1166</v>
      </c>
      <c r="N422" s="2" t="s">
        <v>457</v>
      </c>
      <c r="O422" s="2" t="s">
        <v>1167</v>
      </c>
      <c r="P422" s="2" t="s">
        <v>65</v>
      </c>
      <c r="Q422" s="2" t="s">
        <v>65</v>
      </c>
      <c r="R422" s="2" t="s">
        <v>64</v>
      </c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2" t="s">
        <v>52</v>
      </c>
      <c r="AW422" s="2" t="s">
        <v>1429</v>
      </c>
      <c r="AX422" s="2" t="s">
        <v>52</v>
      </c>
      <c r="AY422" s="2" t="s">
        <v>52</v>
      </c>
    </row>
    <row r="423" spans="1:51" ht="30" customHeight="1" x14ac:dyDescent="0.3">
      <c r="A423" s="8" t="s">
        <v>730</v>
      </c>
      <c r="B423" s="8" t="s">
        <v>52</v>
      </c>
      <c r="C423" s="8" t="s">
        <v>52</v>
      </c>
      <c r="D423" s="9"/>
      <c r="E423" s="13"/>
      <c r="F423" s="14">
        <f>TRUNC(SUMIF(N422:N422, N421, F422:F422),0)</f>
        <v>282</v>
      </c>
      <c r="G423" s="13"/>
      <c r="H423" s="14">
        <f>TRUNC(SUMIF(N422:N422, N421, H422:H422),0)</f>
        <v>0</v>
      </c>
      <c r="I423" s="13"/>
      <c r="J423" s="14">
        <f>TRUNC(SUMIF(N422:N422, N421, J422:J422),0)</f>
        <v>0</v>
      </c>
      <c r="K423" s="13"/>
      <c r="L423" s="14">
        <f>F423+H423+J423</f>
        <v>282</v>
      </c>
      <c r="M423" s="8" t="s">
        <v>52</v>
      </c>
      <c r="N423" s="2" t="s">
        <v>72</v>
      </c>
      <c r="O423" s="2" t="s">
        <v>72</v>
      </c>
      <c r="P423" s="2" t="s">
        <v>52</v>
      </c>
      <c r="Q423" s="2" t="s">
        <v>52</v>
      </c>
      <c r="R423" s="2" t="s">
        <v>52</v>
      </c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2" t="s">
        <v>52</v>
      </c>
      <c r="AW423" s="2" t="s">
        <v>52</v>
      </c>
      <c r="AX423" s="2" t="s">
        <v>52</v>
      </c>
      <c r="AY423" s="2" t="s">
        <v>52</v>
      </c>
    </row>
    <row r="424" spans="1:51" ht="30" customHeight="1" x14ac:dyDescent="0.3">
      <c r="A424" s="9"/>
      <c r="B424" s="9"/>
      <c r="C424" s="9"/>
      <c r="D424" s="9"/>
      <c r="E424" s="13"/>
      <c r="F424" s="14"/>
      <c r="G424" s="13"/>
      <c r="H424" s="14"/>
      <c r="I424" s="13"/>
      <c r="J424" s="14"/>
      <c r="K424" s="13"/>
      <c r="L424" s="14"/>
      <c r="M424" s="9"/>
    </row>
    <row r="425" spans="1:51" ht="30" customHeight="1" x14ac:dyDescent="0.3">
      <c r="A425" s="41" t="s">
        <v>1430</v>
      </c>
      <c r="B425" s="41"/>
      <c r="C425" s="41"/>
      <c r="D425" s="41"/>
      <c r="E425" s="42"/>
      <c r="F425" s="43"/>
      <c r="G425" s="42"/>
      <c r="H425" s="43"/>
      <c r="I425" s="42"/>
      <c r="J425" s="43"/>
      <c r="K425" s="42"/>
      <c r="L425" s="43"/>
      <c r="M425" s="41"/>
      <c r="N425" s="1" t="s">
        <v>462</v>
      </c>
    </row>
    <row r="426" spans="1:51" ht="30" customHeight="1" x14ac:dyDescent="0.3">
      <c r="A426" s="8" t="s">
        <v>1432</v>
      </c>
      <c r="B426" s="8" t="s">
        <v>786</v>
      </c>
      <c r="C426" s="8" t="s">
        <v>787</v>
      </c>
      <c r="D426" s="9">
        <v>1.0999999999999999E-2</v>
      </c>
      <c r="E426" s="13">
        <f>단가대비표!O163</f>
        <v>0</v>
      </c>
      <c r="F426" s="14">
        <f>TRUNC(E426*D426,1)</f>
        <v>0</v>
      </c>
      <c r="G426" s="13">
        <f>단가대비표!P163</f>
        <v>205617</v>
      </c>
      <c r="H426" s="14">
        <f>TRUNC(G426*D426,1)</f>
        <v>2261.6999999999998</v>
      </c>
      <c r="I426" s="13">
        <f>단가대비표!V163</f>
        <v>0</v>
      </c>
      <c r="J426" s="14">
        <f>TRUNC(I426*D426,1)</f>
        <v>0</v>
      </c>
      <c r="K426" s="13">
        <f>TRUNC(E426+G426+I426,1)</f>
        <v>205617</v>
      </c>
      <c r="L426" s="14">
        <f>TRUNC(F426+H426+J426,1)</f>
        <v>2261.6999999999998</v>
      </c>
      <c r="M426" s="8" t="s">
        <v>1433</v>
      </c>
      <c r="N426" s="2" t="s">
        <v>462</v>
      </c>
      <c r="O426" s="2" t="s">
        <v>1434</v>
      </c>
      <c r="P426" s="2" t="s">
        <v>65</v>
      </c>
      <c r="Q426" s="2" t="s">
        <v>65</v>
      </c>
      <c r="R426" s="2" t="s">
        <v>64</v>
      </c>
      <c r="S426" s="3"/>
      <c r="T426" s="3"/>
      <c r="U426" s="3"/>
      <c r="V426" s="3">
        <v>1</v>
      </c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2" t="s">
        <v>52</v>
      </c>
      <c r="AW426" s="2" t="s">
        <v>1435</v>
      </c>
      <c r="AX426" s="2" t="s">
        <v>52</v>
      </c>
      <c r="AY426" s="2" t="s">
        <v>52</v>
      </c>
    </row>
    <row r="427" spans="1:51" ht="30" customHeight="1" x14ac:dyDescent="0.3">
      <c r="A427" s="8" t="s">
        <v>1288</v>
      </c>
      <c r="B427" s="8" t="s">
        <v>1436</v>
      </c>
      <c r="C427" s="8" t="s">
        <v>571</v>
      </c>
      <c r="D427" s="9">
        <v>1</v>
      </c>
      <c r="E427" s="13">
        <v>0</v>
      </c>
      <c r="F427" s="14">
        <f>TRUNC(E427*D427,1)</f>
        <v>0</v>
      </c>
      <c r="G427" s="13">
        <v>0</v>
      </c>
      <c r="H427" s="14">
        <f>TRUNC(G427*D427,1)</f>
        <v>0</v>
      </c>
      <c r="I427" s="13">
        <f>TRUNC(SUMIF(V426:V427, RIGHTB(O427, 1), H426:H427)*U427, 2)</f>
        <v>45.23</v>
      </c>
      <c r="J427" s="14">
        <f>TRUNC(I427*D427,1)</f>
        <v>45.2</v>
      </c>
      <c r="K427" s="13">
        <f>TRUNC(E427+G427+I427,1)</f>
        <v>45.2</v>
      </c>
      <c r="L427" s="14">
        <f>TRUNC(F427+H427+J427,1)</f>
        <v>45.2</v>
      </c>
      <c r="M427" s="8" t="s">
        <v>52</v>
      </c>
      <c r="N427" s="2" t="s">
        <v>462</v>
      </c>
      <c r="O427" s="2" t="s">
        <v>728</v>
      </c>
      <c r="P427" s="2" t="s">
        <v>65</v>
      </c>
      <c r="Q427" s="2" t="s">
        <v>65</v>
      </c>
      <c r="R427" s="2" t="s">
        <v>65</v>
      </c>
      <c r="S427" s="3">
        <v>1</v>
      </c>
      <c r="T427" s="3">
        <v>2</v>
      </c>
      <c r="U427" s="3">
        <v>0.02</v>
      </c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2" t="s">
        <v>52</v>
      </c>
      <c r="AW427" s="2" t="s">
        <v>1437</v>
      </c>
      <c r="AX427" s="2" t="s">
        <v>52</v>
      </c>
      <c r="AY427" s="2" t="s">
        <v>52</v>
      </c>
    </row>
    <row r="428" spans="1:51" ht="30" customHeight="1" x14ac:dyDescent="0.3">
      <c r="A428" s="8" t="s">
        <v>730</v>
      </c>
      <c r="B428" s="8" t="s">
        <v>52</v>
      </c>
      <c r="C428" s="8" t="s">
        <v>52</v>
      </c>
      <c r="D428" s="9"/>
      <c r="E428" s="13"/>
      <c r="F428" s="14">
        <f>TRUNC(SUMIF(N426:N427, N425, F426:F427),0)</f>
        <v>0</v>
      </c>
      <c r="G428" s="13"/>
      <c r="H428" s="14">
        <f>TRUNC(SUMIF(N426:N427, N425, H426:H427),0)</f>
        <v>2261</v>
      </c>
      <c r="I428" s="13"/>
      <c r="J428" s="14">
        <f>TRUNC(SUMIF(N426:N427, N425, J426:J427),0)</f>
        <v>45</v>
      </c>
      <c r="K428" s="13"/>
      <c r="L428" s="14">
        <f>F428+H428+J428</f>
        <v>2306</v>
      </c>
      <c r="M428" s="8" t="s">
        <v>52</v>
      </c>
      <c r="N428" s="2" t="s">
        <v>72</v>
      </c>
      <c r="O428" s="2" t="s">
        <v>72</v>
      </c>
      <c r="P428" s="2" t="s">
        <v>52</v>
      </c>
      <c r="Q428" s="2" t="s">
        <v>52</v>
      </c>
      <c r="R428" s="2" t="s">
        <v>52</v>
      </c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2" t="s">
        <v>52</v>
      </c>
      <c r="AW428" s="2" t="s">
        <v>52</v>
      </c>
      <c r="AX428" s="2" t="s">
        <v>52</v>
      </c>
      <c r="AY428" s="2" t="s">
        <v>52</v>
      </c>
    </row>
    <row r="429" spans="1:51" ht="30" customHeight="1" x14ac:dyDescent="0.3">
      <c r="A429" s="9"/>
      <c r="B429" s="9"/>
      <c r="C429" s="9"/>
      <c r="D429" s="9"/>
      <c r="E429" s="13"/>
      <c r="F429" s="14"/>
      <c r="G429" s="13"/>
      <c r="H429" s="14"/>
      <c r="I429" s="13"/>
      <c r="J429" s="14"/>
      <c r="K429" s="13"/>
      <c r="L429" s="14"/>
      <c r="M429" s="9"/>
    </row>
    <row r="430" spans="1:51" ht="30" customHeight="1" x14ac:dyDescent="0.3">
      <c r="A430" s="41" t="s">
        <v>1438</v>
      </c>
      <c r="B430" s="41"/>
      <c r="C430" s="41"/>
      <c r="D430" s="41"/>
      <c r="E430" s="42"/>
      <c r="F430" s="43"/>
      <c r="G430" s="42"/>
      <c r="H430" s="43"/>
      <c r="I430" s="42"/>
      <c r="J430" s="43"/>
      <c r="K430" s="42"/>
      <c r="L430" s="43"/>
      <c r="M430" s="41"/>
      <c r="N430" s="1" t="s">
        <v>467</v>
      </c>
    </row>
    <row r="431" spans="1:51" ht="30" customHeight="1" x14ac:dyDescent="0.3">
      <c r="A431" s="8" t="s">
        <v>1432</v>
      </c>
      <c r="B431" s="8" t="s">
        <v>786</v>
      </c>
      <c r="C431" s="8" t="s">
        <v>787</v>
      </c>
      <c r="D431" s="9">
        <v>6.2E-2</v>
      </c>
      <c r="E431" s="13">
        <f>단가대비표!O163</f>
        <v>0</v>
      </c>
      <c r="F431" s="14">
        <f>TRUNC(E431*D431,1)</f>
        <v>0</v>
      </c>
      <c r="G431" s="13">
        <f>단가대비표!P163</f>
        <v>205617</v>
      </c>
      <c r="H431" s="14">
        <f>TRUNC(G431*D431,1)</f>
        <v>12748.2</v>
      </c>
      <c r="I431" s="13">
        <f>단가대비표!V163</f>
        <v>0</v>
      </c>
      <c r="J431" s="14">
        <f>TRUNC(I431*D431,1)</f>
        <v>0</v>
      </c>
      <c r="K431" s="13">
        <f t="shared" ref="K431:L433" si="86">TRUNC(E431+G431+I431,1)</f>
        <v>205617</v>
      </c>
      <c r="L431" s="14">
        <f t="shared" si="86"/>
        <v>12748.2</v>
      </c>
      <c r="M431" s="8" t="s">
        <v>1433</v>
      </c>
      <c r="N431" s="2" t="s">
        <v>467</v>
      </c>
      <c r="O431" s="2" t="s">
        <v>1434</v>
      </c>
      <c r="P431" s="2" t="s">
        <v>65</v>
      </c>
      <c r="Q431" s="2" t="s">
        <v>65</v>
      </c>
      <c r="R431" s="2" t="s">
        <v>64</v>
      </c>
      <c r="S431" s="3"/>
      <c r="T431" s="3"/>
      <c r="U431" s="3"/>
      <c r="V431" s="3">
        <v>1</v>
      </c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2" t="s">
        <v>52</v>
      </c>
      <c r="AW431" s="2" t="s">
        <v>1439</v>
      </c>
      <c r="AX431" s="2" t="s">
        <v>52</v>
      </c>
      <c r="AY431" s="2" t="s">
        <v>52</v>
      </c>
    </row>
    <row r="432" spans="1:51" ht="30" customHeight="1" x14ac:dyDescent="0.3">
      <c r="A432" s="8" t="s">
        <v>785</v>
      </c>
      <c r="B432" s="8" t="s">
        <v>786</v>
      </c>
      <c r="C432" s="8" t="s">
        <v>787</v>
      </c>
      <c r="D432" s="9">
        <v>3.1E-2</v>
      </c>
      <c r="E432" s="13">
        <f>단가대비표!O151</f>
        <v>0</v>
      </c>
      <c r="F432" s="14">
        <f>TRUNC(E432*D432,1)</f>
        <v>0</v>
      </c>
      <c r="G432" s="13">
        <f>단가대비표!P151</f>
        <v>138989</v>
      </c>
      <c r="H432" s="14">
        <f>TRUNC(G432*D432,1)</f>
        <v>4308.6000000000004</v>
      </c>
      <c r="I432" s="13">
        <f>단가대비표!V151</f>
        <v>0</v>
      </c>
      <c r="J432" s="14">
        <f>TRUNC(I432*D432,1)</f>
        <v>0</v>
      </c>
      <c r="K432" s="13">
        <f t="shared" si="86"/>
        <v>138989</v>
      </c>
      <c r="L432" s="14">
        <f t="shared" si="86"/>
        <v>4308.6000000000004</v>
      </c>
      <c r="M432" s="8" t="s">
        <v>788</v>
      </c>
      <c r="N432" s="2" t="s">
        <v>467</v>
      </c>
      <c r="O432" s="2" t="s">
        <v>789</v>
      </c>
      <c r="P432" s="2" t="s">
        <v>65</v>
      </c>
      <c r="Q432" s="2" t="s">
        <v>65</v>
      </c>
      <c r="R432" s="2" t="s">
        <v>64</v>
      </c>
      <c r="S432" s="3"/>
      <c r="T432" s="3"/>
      <c r="U432" s="3"/>
      <c r="V432" s="3">
        <v>1</v>
      </c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2" t="s">
        <v>52</v>
      </c>
      <c r="AW432" s="2" t="s">
        <v>1440</v>
      </c>
      <c r="AX432" s="2" t="s">
        <v>52</v>
      </c>
      <c r="AY432" s="2" t="s">
        <v>52</v>
      </c>
    </row>
    <row r="433" spans="1:51" ht="30" customHeight="1" x14ac:dyDescent="0.3">
      <c r="A433" s="8" t="s">
        <v>1288</v>
      </c>
      <c r="B433" s="8" t="s">
        <v>1436</v>
      </c>
      <c r="C433" s="8" t="s">
        <v>571</v>
      </c>
      <c r="D433" s="9">
        <v>1</v>
      </c>
      <c r="E433" s="13">
        <v>0</v>
      </c>
      <c r="F433" s="14">
        <f>TRUNC(E433*D433,1)</f>
        <v>0</v>
      </c>
      <c r="G433" s="13">
        <v>0</v>
      </c>
      <c r="H433" s="14">
        <f>TRUNC(G433*D433,1)</f>
        <v>0</v>
      </c>
      <c r="I433" s="13">
        <f>TRUNC(SUMIF(V431:V433, RIGHTB(O433, 1), H431:H433)*U433, 2)</f>
        <v>341.13</v>
      </c>
      <c r="J433" s="14">
        <f>TRUNC(I433*D433,1)</f>
        <v>341.1</v>
      </c>
      <c r="K433" s="13">
        <f t="shared" si="86"/>
        <v>341.1</v>
      </c>
      <c r="L433" s="14">
        <f t="shared" si="86"/>
        <v>341.1</v>
      </c>
      <c r="M433" s="8" t="s">
        <v>52</v>
      </c>
      <c r="N433" s="2" t="s">
        <v>467</v>
      </c>
      <c r="O433" s="2" t="s">
        <v>728</v>
      </c>
      <c r="P433" s="2" t="s">
        <v>65</v>
      </c>
      <c r="Q433" s="2" t="s">
        <v>65</v>
      </c>
      <c r="R433" s="2" t="s">
        <v>65</v>
      </c>
      <c r="S433" s="3">
        <v>1</v>
      </c>
      <c r="T433" s="3">
        <v>2</v>
      </c>
      <c r="U433" s="3">
        <v>0.02</v>
      </c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2" t="s">
        <v>52</v>
      </c>
      <c r="AW433" s="2" t="s">
        <v>1441</v>
      </c>
      <c r="AX433" s="2" t="s">
        <v>52</v>
      </c>
      <c r="AY433" s="2" t="s">
        <v>52</v>
      </c>
    </row>
    <row r="434" spans="1:51" ht="30" customHeight="1" x14ac:dyDescent="0.3">
      <c r="A434" s="8" t="s">
        <v>730</v>
      </c>
      <c r="B434" s="8" t="s">
        <v>52</v>
      </c>
      <c r="C434" s="8" t="s">
        <v>52</v>
      </c>
      <c r="D434" s="9"/>
      <c r="E434" s="13"/>
      <c r="F434" s="14">
        <f>TRUNC(SUMIF(N431:N433, N430, F431:F433),0)</f>
        <v>0</v>
      </c>
      <c r="G434" s="13"/>
      <c r="H434" s="14">
        <f>TRUNC(SUMIF(N431:N433, N430, H431:H433),0)</f>
        <v>17056</v>
      </c>
      <c r="I434" s="13"/>
      <c r="J434" s="14">
        <f>TRUNC(SUMIF(N431:N433, N430, J431:J433),0)</f>
        <v>341</v>
      </c>
      <c r="K434" s="13"/>
      <c r="L434" s="14">
        <f>F434+H434+J434</f>
        <v>17397</v>
      </c>
      <c r="M434" s="8" t="s">
        <v>52</v>
      </c>
      <c r="N434" s="2" t="s">
        <v>72</v>
      </c>
      <c r="O434" s="2" t="s">
        <v>72</v>
      </c>
      <c r="P434" s="2" t="s">
        <v>52</v>
      </c>
      <c r="Q434" s="2" t="s">
        <v>52</v>
      </c>
      <c r="R434" s="2" t="s">
        <v>52</v>
      </c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2" t="s">
        <v>52</v>
      </c>
      <c r="AW434" s="2" t="s">
        <v>52</v>
      </c>
      <c r="AX434" s="2" t="s">
        <v>52</v>
      </c>
      <c r="AY434" s="2" t="s">
        <v>52</v>
      </c>
    </row>
    <row r="435" spans="1:51" ht="30" customHeight="1" x14ac:dyDescent="0.3">
      <c r="A435" s="9"/>
      <c r="B435" s="9"/>
      <c r="C435" s="9"/>
      <c r="D435" s="9"/>
      <c r="E435" s="13"/>
      <c r="F435" s="14"/>
      <c r="G435" s="13"/>
      <c r="H435" s="14"/>
      <c r="I435" s="13"/>
      <c r="J435" s="14"/>
      <c r="K435" s="13"/>
      <c r="L435" s="14"/>
      <c r="M435" s="9"/>
    </row>
    <row r="436" spans="1:51" ht="30" customHeight="1" x14ac:dyDescent="0.3">
      <c r="A436" s="41" t="s">
        <v>1442</v>
      </c>
      <c r="B436" s="41"/>
      <c r="C436" s="41"/>
      <c r="D436" s="41"/>
      <c r="E436" s="42"/>
      <c r="F436" s="43"/>
      <c r="G436" s="42"/>
      <c r="H436" s="43"/>
      <c r="I436" s="42"/>
      <c r="J436" s="43"/>
      <c r="K436" s="42"/>
      <c r="L436" s="43"/>
      <c r="M436" s="41"/>
      <c r="N436" s="1" t="s">
        <v>471</v>
      </c>
    </row>
    <row r="437" spans="1:51" ht="30" customHeight="1" x14ac:dyDescent="0.3">
      <c r="A437" s="8" t="s">
        <v>1432</v>
      </c>
      <c r="B437" s="8" t="s">
        <v>786</v>
      </c>
      <c r="C437" s="8" t="s">
        <v>787</v>
      </c>
      <c r="D437" s="9">
        <v>9.6000000000000002E-2</v>
      </c>
      <c r="E437" s="13">
        <f>단가대비표!O163</f>
        <v>0</v>
      </c>
      <c r="F437" s="14">
        <f>TRUNC(E437*D437,1)</f>
        <v>0</v>
      </c>
      <c r="G437" s="13">
        <f>단가대비표!P163</f>
        <v>205617</v>
      </c>
      <c r="H437" s="14">
        <f>TRUNC(G437*D437,1)</f>
        <v>19739.2</v>
      </c>
      <c r="I437" s="13">
        <f>단가대비표!V163</f>
        <v>0</v>
      </c>
      <c r="J437" s="14">
        <f>TRUNC(I437*D437,1)</f>
        <v>0</v>
      </c>
      <c r="K437" s="13">
        <f t="shared" ref="K437:L439" si="87">TRUNC(E437+G437+I437,1)</f>
        <v>205617</v>
      </c>
      <c r="L437" s="14">
        <f t="shared" si="87"/>
        <v>19739.2</v>
      </c>
      <c r="M437" s="8" t="s">
        <v>1433</v>
      </c>
      <c r="N437" s="2" t="s">
        <v>471</v>
      </c>
      <c r="O437" s="2" t="s">
        <v>1434</v>
      </c>
      <c r="P437" s="2" t="s">
        <v>65</v>
      </c>
      <c r="Q437" s="2" t="s">
        <v>65</v>
      </c>
      <c r="R437" s="2" t="s">
        <v>64</v>
      </c>
      <c r="S437" s="3"/>
      <c r="T437" s="3"/>
      <c r="U437" s="3"/>
      <c r="V437" s="3">
        <v>1</v>
      </c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2" t="s">
        <v>52</v>
      </c>
      <c r="AW437" s="2" t="s">
        <v>1443</v>
      </c>
      <c r="AX437" s="2" t="s">
        <v>52</v>
      </c>
      <c r="AY437" s="2" t="s">
        <v>52</v>
      </c>
    </row>
    <row r="438" spans="1:51" ht="30" customHeight="1" x14ac:dyDescent="0.3">
      <c r="A438" s="8" t="s">
        <v>785</v>
      </c>
      <c r="B438" s="8" t="s">
        <v>786</v>
      </c>
      <c r="C438" s="8" t="s">
        <v>787</v>
      </c>
      <c r="D438" s="9">
        <v>4.8000000000000001E-2</v>
      </c>
      <c r="E438" s="13">
        <f>단가대비표!O151</f>
        <v>0</v>
      </c>
      <c r="F438" s="14">
        <f>TRUNC(E438*D438,1)</f>
        <v>0</v>
      </c>
      <c r="G438" s="13">
        <f>단가대비표!P151</f>
        <v>138989</v>
      </c>
      <c r="H438" s="14">
        <f>TRUNC(G438*D438,1)</f>
        <v>6671.4</v>
      </c>
      <c r="I438" s="13">
        <f>단가대비표!V151</f>
        <v>0</v>
      </c>
      <c r="J438" s="14">
        <f>TRUNC(I438*D438,1)</f>
        <v>0</v>
      </c>
      <c r="K438" s="13">
        <f t="shared" si="87"/>
        <v>138989</v>
      </c>
      <c r="L438" s="14">
        <f t="shared" si="87"/>
        <v>6671.4</v>
      </c>
      <c r="M438" s="8" t="s">
        <v>788</v>
      </c>
      <c r="N438" s="2" t="s">
        <v>471</v>
      </c>
      <c r="O438" s="2" t="s">
        <v>789</v>
      </c>
      <c r="P438" s="2" t="s">
        <v>65</v>
      </c>
      <c r="Q438" s="2" t="s">
        <v>65</v>
      </c>
      <c r="R438" s="2" t="s">
        <v>64</v>
      </c>
      <c r="S438" s="3"/>
      <c r="T438" s="3"/>
      <c r="U438" s="3"/>
      <c r="V438" s="3">
        <v>1</v>
      </c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2" t="s">
        <v>52</v>
      </c>
      <c r="AW438" s="2" t="s">
        <v>1444</v>
      </c>
      <c r="AX438" s="2" t="s">
        <v>52</v>
      </c>
      <c r="AY438" s="2" t="s">
        <v>52</v>
      </c>
    </row>
    <row r="439" spans="1:51" ht="30" customHeight="1" x14ac:dyDescent="0.3">
      <c r="A439" s="8" t="s">
        <v>1288</v>
      </c>
      <c r="B439" s="8" t="s">
        <v>1436</v>
      </c>
      <c r="C439" s="8" t="s">
        <v>571</v>
      </c>
      <c r="D439" s="9">
        <v>1</v>
      </c>
      <c r="E439" s="13">
        <v>0</v>
      </c>
      <c r="F439" s="14">
        <f>TRUNC(E439*D439,1)</f>
        <v>0</v>
      </c>
      <c r="G439" s="13">
        <v>0</v>
      </c>
      <c r="H439" s="14">
        <f>TRUNC(G439*D439,1)</f>
        <v>0</v>
      </c>
      <c r="I439" s="13">
        <f>TRUNC(SUMIF(V437:V439, RIGHTB(O439, 1), H437:H439)*U439, 2)</f>
        <v>528.21</v>
      </c>
      <c r="J439" s="14">
        <f>TRUNC(I439*D439,1)</f>
        <v>528.20000000000005</v>
      </c>
      <c r="K439" s="13">
        <f t="shared" si="87"/>
        <v>528.20000000000005</v>
      </c>
      <c r="L439" s="14">
        <f t="shared" si="87"/>
        <v>528.20000000000005</v>
      </c>
      <c r="M439" s="8" t="s">
        <v>52</v>
      </c>
      <c r="N439" s="2" t="s">
        <v>471</v>
      </c>
      <c r="O439" s="2" t="s">
        <v>728</v>
      </c>
      <c r="P439" s="2" t="s">
        <v>65</v>
      </c>
      <c r="Q439" s="2" t="s">
        <v>65</v>
      </c>
      <c r="R439" s="2" t="s">
        <v>65</v>
      </c>
      <c r="S439" s="3">
        <v>1</v>
      </c>
      <c r="T439" s="3">
        <v>2</v>
      </c>
      <c r="U439" s="3">
        <v>0.02</v>
      </c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2" t="s">
        <v>52</v>
      </c>
      <c r="AW439" s="2" t="s">
        <v>1445</v>
      </c>
      <c r="AX439" s="2" t="s">
        <v>52</v>
      </c>
      <c r="AY439" s="2" t="s">
        <v>52</v>
      </c>
    </row>
    <row r="440" spans="1:51" ht="30" customHeight="1" x14ac:dyDescent="0.3">
      <c r="A440" s="8" t="s">
        <v>730</v>
      </c>
      <c r="B440" s="8" t="s">
        <v>52</v>
      </c>
      <c r="C440" s="8" t="s">
        <v>52</v>
      </c>
      <c r="D440" s="9"/>
      <c r="E440" s="13"/>
      <c r="F440" s="14">
        <f>TRUNC(SUMIF(N437:N439, N436, F437:F439),0)</f>
        <v>0</v>
      </c>
      <c r="G440" s="13"/>
      <c r="H440" s="14">
        <f>TRUNC(SUMIF(N437:N439, N436, H437:H439),0)</f>
        <v>26410</v>
      </c>
      <c r="I440" s="13"/>
      <c r="J440" s="14">
        <f>TRUNC(SUMIF(N437:N439, N436, J437:J439),0)</f>
        <v>528</v>
      </c>
      <c r="K440" s="13"/>
      <c r="L440" s="14">
        <f>F440+H440+J440</f>
        <v>26938</v>
      </c>
      <c r="M440" s="8" t="s">
        <v>52</v>
      </c>
      <c r="N440" s="2" t="s">
        <v>72</v>
      </c>
      <c r="O440" s="2" t="s">
        <v>72</v>
      </c>
      <c r="P440" s="2" t="s">
        <v>52</v>
      </c>
      <c r="Q440" s="2" t="s">
        <v>52</v>
      </c>
      <c r="R440" s="2" t="s">
        <v>52</v>
      </c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2" t="s">
        <v>52</v>
      </c>
      <c r="AW440" s="2" t="s">
        <v>52</v>
      </c>
      <c r="AX440" s="2" t="s">
        <v>52</v>
      </c>
      <c r="AY440" s="2" t="s">
        <v>52</v>
      </c>
    </row>
    <row r="441" spans="1:51" ht="30" customHeight="1" x14ac:dyDescent="0.3">
      <c r="A441" s="9"/>
      <c r="B441" s="9"/>
      <c r="C441" s="9"/>
      <c r="D441" s="9"/>
      <c r="E441" s="13"/>
      <c r="F441" s="14"/>
      <c r="G441" s="13"/>
      <c r="H441" s="14"/>
      <c r="I441" s="13"/>
      <c r="J441" s="14"/>
      <c r="K441" s="13"/>
      <c r="L441" s="14"/>
      <c r="M441" s="9"/>
    </row>
    <row r="442" spans="1:51" ht="30" customHeight="1" x14ac:dyDescent="0.3">
      <c r="A442" s="41" t="s">
        <v>1446</v>
      </c>
      <c r="B442" s="41"/>
      <c r="C442" s="41"/>
      <c r="D442" s="41"/>
      <c r="E442" s="42"/>
      <c r="F442" s="43"/>
      <c r="G442" s="42"/>
      <c r="H442" s="43"/>
      <c r="I442" s="42"/>
      <c r="J442" s="43"/>
      <c r="K442" s="42"/>
      <c r="L442" s="43"/>
      <c r="M442" s="41"/>
      <c r="N442" s="1" t="s">
        <v>476</v>
      </c>
    </row>
    <row r="443" spans="1:51" ht="30" customHeight="1" x14ac:dyDescent="0.3">
      <c r="A443" s="8" t="s">
        <v>1448</v>
      </c>
      <c r="B443" s="8" t="s">
        <v>786</v>
      </c>
      <c r="C443" s="8" t="s">
        <v>787</v>
      </c>
      <c r="D443" s="9">
        <v>8.0000000000000002E-3</v>
      </c>
      <c r="E443" s="13">
        <f>단가대비표!O166</f>
        <v>0</v>
      </c>
      <c r="F443" s="14">
        <f>TRUNC(E443*D443,1)</f>
        <v>0</v>
      </c>
      <c r="G443" s="13">
        <f>단가대비표!P166</f>
        <v>217740</v>
      </c>
      <c r="H443" s="14">
        <f>TRUNC(G443*D443,1)</f>
        <v>1741.9</v>
      </c>
      <c r="I443" s="13">
        <f>단가대비표!V166</f>
        <v>0</v>
      </c>
      <c r="J443" s="14">
        <f>TRUNC(I443*D443,1)</f>
        <v>0</v>
      </c>
      <c r="K443" s="13">
        <f t="shared" ref="K443:L445" si="88">TRUNC(E443+G443+I443,1)</f>
        <v>217740</v>
      </c>
      <c r="L443" s="14">
        <f t="shared" si="88"/>
        <v>1741.9</v>
      </c>
      <c r="M443" s="8" t="s">
        <v>1449</v>
      </c>
      <c r="N443" s="2" t="s">
        <v>476</v>
      </c>
      <c r="O443" s="2" t="s">
        <v>1450</v>
      </c>
      <c r="P443" s="2" t="s">
        <v>65</v>
      </c>
      <c r="Q443" s="2" t="s">
        <v>65</v>
      </c>
      <c r="R443" s="2" t="s">
        <v>64</v>
      </c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2" t="s">
        <v>52</v>
      </c>
      <c r="AW443" s="2" t="s">
        <v>1451</v>
      </c>
      <c r="AX443" s="2" t="s">
        <v>52</v>
      </c>
      <c r="AY443" s="2" t="s">
        <v>52</v>
      </c>
    </row>
    <row r="444" spans="1:51" ht="30" customHeight="1" x14ac:dyDescent="0.3">
      <c r="A444" s="8" t="s">
        <v>785</v>
      </c>
      <c r="B444" s="8" t="s">
        <v>786</v>
      </c>
      <c r="C444" s="8" t="s">
        <v>787</v>
      </c>
      <c r="D444" s="9">
        <v>3.0000000000000001E-3</v>
      </c>
      <c r="E444" s="13">
        <f>단가대비표!O151</f>
        <v>0</v>
      </c>
      <c r="F444" s="14">
        <f>TRUNC(E444*D444,1)</f>
        <v>0</v>
      </c>
      <c r="G444" s="13">
        <f>단가대비표!P151</f>
        <v>138989</v>
      </c>
      <c r="H444" s="14">
        <f>TRUNC(G444*D444,1)</f>
        <v>416.9</v>
      </c>
      <c r="I444" s="13">
        <f>단가대비표!V151</f>
        <v>0</v>
      </c>
      <c r="J444" s="14">
        <f>TRUNC(I444*D444,1)</f>
        <v>0</v>
      </c>
      <c r="K444" s="13">
        <f t="shared" si="88"/>
        <v>138989</v>
      </c>
      <c r="L444" s="14">
        <f t="shared" si="88"/>
        <v>416.9</v>
      </c>
      <c r="M444" s="8" t="s">
        <v>788</v>
      </c>
      <c r="N444" s="2" t="s">
        <v>476</v>
      </c>
      <c r="O444" s="2" t="s">
        <v>789</v>
      </c>
      <c r="P444" s="2" t="s">
        <v>65</v>
      </c>
      <c r="Q444" s="2" t="s">
        <v>65</v>
      </c>
      <c r="R444" s="2" t="s">
        <v>64</v>
      </c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2" t="s">
        <v>52</v>
      </c>
      <c r="AW444" s="2" t="s">
        <v>1452</v>
      </c>
      <c r="AX444" s="2" t="s">
        <v>52</v>
      </c>
      <c r="AY444" s="2" t="s">
        <v>52</v>
      </c>
    </row>
    <row r="445" spans="1:51" ht="30" customHeight="1" x14ac:dyDescent="0.3">
      <c r="A445" s="8" t="s">
        <v>1453</v>
      </c>
      <c r="B445" s="8" t="s">
        <v>1454</v>
      </c>
      <c r="C445" s="8" t="s">
        <v>83</v>
      </c>
      <c r="D445" s="9">
        <v>5</v>
      </c>
      <c r="E445" s="13">
        <f>단가대비표!O47</f>
        <v>250</v>
      </c>
      <c r="F445" s="14">
        <f>TRUNC(E445*D445,1)</f>
        <v>1250</v>
      </c>
      <c r="G445" s="13">
        <f>단가대비표!P47</f>
        <v>0</v>
      </c>
      <c r="H445" s="14">
        <f>TRUNC(G445*D445,1)</f>
        <v>0</v>
      </c>
      <c r="I445" s="13">
        <f>단가대비표!V47</f>
        <v>0</v>
      </c>
      <c r="J445" s="14">
        <f>TRUNC(I445*D445,1)</f>
        <v>0</v>
      </c>
      <c r="K445" s="13">
        <f t="shared" si="88"/>
        <v>250</v>
      </c>
      <c r="L445" s="14">
        <f t="shared" si="88"/>
        <v>1250</v>
      </c>
      <c r="M445" s="8" t="s">
        <v>1455</v>
      </c>
      <c r="N445" s="2" t="s">
        <v>476</v>
      </c>
      <c r="O445" s="2" t="s">
        <v>1456</v>
      </c>
      <c r="P445" s="2" t="s">
        <v>65</v>
      </c>
      <c r="Q445" s="2" t="s">
        <v>65</v>
      </c>
      <c r="R445" s="2" t="s">
        <v>64</v>
      </c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2" t="s">
        <v>52</v>
      </c>
      <c r="AW445" s="2" t="s">
        <v>1457</v>
      </c>
      <c r="AX445" s="2" t="s">
        <v>52</v>
      </c>
      <c r="AY445" s="2" t="s">
        <v>52</v>
      </c>
    </row>
    <row r="446" spans="1:51" ht="30" customHeight="1" x14ac:dyDescent="0.3">
      <c r="A446" s="8" t="s">
        <v>730</v>
      </c>
      <c r="B446" s="8" t="s">
        <v>52</v>
      </c>
      <c r="C446" s="8" t="s">
        <v>52</v>
      </c>
      <c r="D446" s="9"/>
      <c r="E446" s="13"/>
      <c r="F446" s="14">
        <f>TRUNC(SUMIF(N443:N445, N442, F443:F445),0)</f>
        <v>1250</v>
      </c>
      <c r="G446" s="13"/>
      <c r="H446" s="14">
        <f>TRUNC(SUMIF(N443:N445, N442, H443:H445),0)</f>
        <v>2158</v>
      </c>
      <c r="I446" s="13"/>
      <c r="J446" s="14">
        <f>TRUNC(SUMIF(N443:N445, N442, J443:J445),0)</f>
        <v>0</v>
      </c>
      <c r="K446" s="13"/>
      <c r="L446" s="14">
        <f>F446+H446+J446</f>
        <v>3408</v>
      </c>
      <c r="M446" s="8" t="s">
        <v>52</v>
      </c>
      <c r="N446" s="2" t="s">
        <v>72</v>
      </c>
      <c r="O446" s="2" t="s">
        <v>72</v>
      </c>
      <c r="P446" s="2" t="s">
        <v>52</v>
      </c>
      <c r="Q446" s="2" t="s">
        <v>52</v>
      </c>
      <c r="R446" s="2" t="s">
        <v>52</v>
      </c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2" t="s">
        <v>52</v>
      </c>
      <c r="AW446" s="2" t="s">
        <v>52</v>
      </c>
      <c r="AX446" s="2" t="s">
        <v>52</v>
      </c>
      <c r="AY446" s="2" t="s">
        <v>52</v>
      </c>
    </row>
    <row r="447" spans="1:51" ht="30" customHeight="1" x14ac:dyDescent="0.3">
      <c r="A447" s="9"/>
      <c r="B447" s="9"/>
      <c r="C447" s="9"/>
      <c r="D447" s="9"/>
      <c r="E447" s="13"/>
      <c r="F447" s="14"/>
      <c r="G447" s="13"/>
      <c r="H447" s="14"/>
      <c r="I447" s="13"/>
      <c r="J447" s="14"/>
      <c r="K447" s="13"/>
      <c r="L447" s="14"/>
      <c r="M447" s="9"/>
    </row>
    <row r="448" spans="1:51" ht="30" customHeight="1" x14ac:dyDescent="0.3">
      <c r="A448" s="41" t="s">
        <v>1458</v>
      </c>
      <c r="B448" s="41"/>
      <c r="C448" s="41"/>
      <c r="D448" s="41"/>
      <c r="E448" s="42"/>
      <c r="F448" s="43"/>
      <c r="G448" s="42"/>
      <c r="H448" s="43"/>
      <c r="I448" s="42"/>
      <c r="J448" s="43"/>
      <c r="K448" s="42"/>
      <c r="L448" s="43"/>
      <c r="M448" s="41"/>
      <c r="N448" s="1" t="s">
        <v>481</v>
      </c>
    </row>
    <row r="449" spans="1:51" ht="30" customHeight="1" x14ac:dyDescent="0.3">
      <c r="A449" s="8" t="s">
        <v>1460</v>
      </c>
      <c r="B449" s="8" t="s">
        <v>786</v>
      </c>
      <c r="C449" s="8" t="s">
        <v>787</v>
      </c>
      <c r="D449" s="9">
        <v>9.1999999999999998E-2</v>
      </c>
      <c r="E449" s="13">
        <f>단가대비표!O164</f>
        <v>0</v>
      </c>
      <c r="F449" s="14">
        <f>TRUNC(E449*D449,1)</f>
        <v>0</v>
      </c>
      <c r="G449" s="13">
        <f>단가대비표!P164</f>
        <v>197685</v>
      </c>
      <c r="H449" s="14">
        <f>TRUNC(G449*D449,1)</f>
        <v>18187</v>
      </c>
      <c r="I449" s="13">
        <f>단가대비표!V164</f>
        <v>0</v>
      </c>
      <c r="J449" s="14">
        <f>TRUNC(I449*D449,1)</f>
        <v>0</v>
      </c>
      <c r="K449" s="13">
        <f>TRUNC(E449+G449+I449,1)</f>
        <v>197685</v>
      </c>
      <c r="L449" s="14">
        <f>TRUNC(F449+H449+J449,1)</f>
        <v>18187</v>
      </c>
      <c r="M449" s="8" t="s">
        <v>1461</v>
      </c>
      <c r="N449" s="2" t="s">
        <v>481</v>
      </c>
      <c r="O449" s="2" t="s">
        <v>1462</v>
      </c>
      <c r="P449" s="2" t="s">
        <v>65</v>
      </c>
      <c r="Q449" s="2" t="s">
        <v>65</v>
      </c>
      <c r="R449" s="2" t="s">
        <v>64</v>
      </c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2" t="s">
        <v>52</v>
      </c>
      <c r="AW449" s="2" t="s">
        <v>1463</v>
      </c>
      <c r="AX449" s="2" t="s">
        <v>52</v>
      </c>
      <c r="AY449" s="2" t="s">
        <v>52</v>
      </c>
    </row>
    <row r="450" spans="1:51" ht="30" customHeight="1" x14ac:dyDescent="0.3">
      <c r="A450" s="8" t="s">
        <v>730</v>
      </c>
      <c r="B450" s="8" t="s">
        <v>52</v>
      </c>
      <c r="C450" s="8" t="s">
        <v>52</v>
      </c>
      <c r="D450" s="9"/>
      <c r="E450" s="13"/>
      <c r="F450" s="14">
        <f>TRUNC(SUMIF(N449:N449, N448, F449:F449),0)</f>
        <v>0</v>
      </c>
      <c r="G450" s="13"/>
      <c r="H450" s="14">
        <f>TRUNC(SUMIF(N449:N449, N448, H449:H449),0)</f>
        <v>18187</v>
      </c>
      <c r="I450" s="13"/>
      <c r="J450" s="14">
        <f>TRUNC(SUMIF(N449:N449, N448, J449:J449),0)</f>
        <v>0</v>
      </c>
      <c r="K450" s="13"/>
      <c r="L450" s="14">
        <f>F450+H450+J450</f>
        <v>18187</v>
      </c>
      <c r="M450" s="8" t="s">
        <v>52</v>
      </c>
      <c r="N450" s="2" t="s">
        <v>72</v>
      </c>
      <c r="O450" s="2" t="s">
        <v>72</v>
      </c>
      <c r="P450" s="2" t="s">
        <v>52</v>
      </c>
      <c r="Q450" s="2" t="s">
        <v>52</v>
      </c>
      <c r="R450" s="2" t="s">
        <v>52</v>
      </c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2" t="s">
        <v>52</v>
      </c>
      <c r="AW450" s="2" t="s">
        <v>52</v>
      </c>
      <c r="AX450" s="2" t="s">
        <v>52</v>
      </c>
      <c r="AY450" s="2" t="s">
        <v>52</v>
      </c>
    </row>
    <row r="451" spans="1:51" ht="30" customHeight="1" x14ac:dyDescent="0.3">
      <c r="A451" s="9"/>
      <c r="B451" s="9"/>
      <c r="C451" s="9"/>
      <c r="D451" s="9"/>
      <c r="E451" s="13"/>
      <c r="F451" s="14"/>
      <c r="G451" s="13"/>
      <c r="H451" s="14"/>
      <c r="I451" s="13"/>
      <c r="J451" s="14"/>
      <c r="K451" s="13"/>
      <c r="L451" s="14"/>
      <c r="M451" s="9"/>
    </row>
    <row r="452" spans="1:51" ht="30" customHeight="1" x14ac:dyDescent="0.3">
      <c r="A452" s="41" t="s">
        <v>1464</v>
      </c>
      <c r="B452" s="41"/>
      <c r="C452" s="41"/>
      <c r="D452" s="41"/>
      <c r="E452" s="42"/>
      <c r="F452" s="43"/>
      <c r="G452" s="42"/>
      <c r="H452" s="43"/>
      <c r="I452" s="42"/>
      <c r="J452" s="43"/>
      <c r="K452" s="42"/>
      <c r="L452" s="43"/>
      <c r="M452" s="41"/>
      <c r="N452" s="1" t="s">
        <v>485</v>
      </c>
    </row>
    <row r="453" spans="1:51" ht="30" customHeight="1" x14ac:dyDescent="0.3">
      <c r="A453" s="8" t="s">
        <v>1460</v>
      </c>
      <c r="B453" s="8" t="s">
        <v>786</v>
      </c>
      <c r="C453" s="8" t="s">
        <v>787</v>
      </c>
      <c r="D453" s="9">
        <v>0.13600000000000001</v>
      </c>
      <c r="E453" s="13">
        <f>단가대비표!O164</f>
        <v>0</v>
      </c>
      <c r="F453" s="14">
        <f>TRUNC(E453*D453,1)</f>
        <v>0</v>
      </c>
      <c r="G453" s="13">
        <f>단가대비표!P164</f>
        <v>197685</v>
      </c>
      <c r="H453" s="14">
        <f>TRUNC(G453*D453,1)</f>
        <v>26885.1</v>
      </c>
      <c r="I453" s="13">
        <f>단가대비표!V164</f>
        <v>0</v>
      </c>
      <c r="J453" s="14">
        <f>TRUNC(I453*D453,1)</f>
        <v>0</v>
      </c>
      <c r="K453" s="13">
        <f>TRUNC(E453+G453+I453,1)</f>
        <v>197685</v>
      </c>
      <c r="L453" s="14">
        <f>TRUNC(F453+H453+J453,1)</f>
        <v>26885.1</v>
      </c>
      <c r="M453" s="8" t="s">
        <v>1461</v>
      </c>
      <c r="N453" s="2" t="s">
        <v>485</v>
      </c>
      <c r="O453" s="2" t="s">
        <v>1462</v>
      </c>
      <c r="P453" s="2" t="s">
        <v>65</v>
      </c>
      <c r="Q453" s="2" t="s">
        <v>65</v>
      </c>
      <c r="R453" s="2" t="s">
        <v>64</v>
      </c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2" t="s">
        <v>52</v>
      </c>
      <c r="AW453" s="2" t="s">
        <v>1465</v>
      </c>
      <c r="AX453" s="2" t="s">
        <v>52</v>
      </c>
      <c r="AY453" s="2" t="s">
        <v>52</v>
      </c>
    </row>
    <row r="454" spans="1:51" ht="30" customHeight="1" x14ac:dyDescent="0.3">
      <c r="A454" s="8" t="s">
        <v>730</v>
      </c>
      <c r="B454" s="8" t="s">
        <v>52</v>
      </c>
      <c r="C454" s="8" t="s">
        <v>52</v>
      </c>
      <c r="D454" s="9"/>
      <c r="E454" s="13"/>
      <c r="F454" s="14">
        <f>TRUNC(SUMIF(N453:N453, N452, F453:F453),0)</f>
        <v>0</v>
      </c>
      <c r="G454" s="13"/>
      <c r="H454" s="14">
        <f>TRUNC(SUMIF(N453:N453, N452, H453:H453),0)</f>
        <v>26885</v>
      </c>
      <c r="I454" s="13"/>
      <c r="J454" s="14">
        <f>TRUNC(SUMIF(N453:N453, N452, J453:J453),0)</f>
        <v>0</v>
      </c>
      <c r="K454" s="13"/>
      <c r="L454" s="14">
        <f>F454+H454+J454</f>
        <v>26885</v>
      </c>
      <c r="M454" s="8" t="s">
        <v>52</v>
      </c>
      <c r="N454" s="2" t="s">
        <v>72</v>
      </c>
      <c r="O454" s="2" t="s">
        <v>72</v>
      </c>
      <c r="P454" s="2" t="s">
        <v>52</v>
      </c>
      <c r="Q454" s="2" t="s">
        <v>52</v>
      </c>
      <c r="R454" s="2" t="s">
        <v>52</v>
      </c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2" t="s">
        <v>52</v>
      </c>
      <c r="AW454" s="2" t="s">
        <v>52</v>
      </c>
      <c r="AX454" s="2" t="s">
        <v>52</v>
      </c>
      <c r="AY454" s="2" t="s">
        <v>52</v>
      </c>
    </row>
    <row r="455" spans="1:51" ht="30" customHeight="1" x14ac:dyDescent="0.3">
      <c r="A455" s="9"/>
      <c r="B455" s="9"/>
      <c r="C455" s="9"/>
      <c r="D455" s="9"/>
      <c r="E455" s="13"/>
      <c r="F455" s="14"/>
      <c r="G455" s="13"/>
      <c r="H455" s="14"/>
      <c r="I455" s="13"/>
      <c r="J455" s="14"/>
      <c r="K455" s="13"/>
      <c r="L455" s="14"/>
      <c r="M455" s="9"/>
    </row>
    <row r="456" spans="1:51" ht="30" customHeight="1" x14ac:dyDescent="0.3">
      <c r="A456" s="41" t="s">
        <v>1466</v>
      </c>
      <c r="B456" s="41"/>
      <c r="C456" s="41"/>
      <c r="D456" s="41"/>
      <c r="E456" s="42"/>
      <c r="F456" s="43"/>
      <c r="G456" s="42"/>
      <c r="H456" s="43"/>
      <c r="I456" s="42"/>
      <c r="J456" s="43"/>
      <c r="K456" s="42"/>
      <c r="L456" s="43"/>
      <c r="M456" s="41"/>
      <c r="N456" s="1" t="s">
        <v>490</v>
      </c>
    </row>
    <row r="457" spans="1:51" ht="30" customHeight="1" x14ac:dyDescent="0.3">
      <c r="A457" s="8" t="s">
        <v>1460</v>
      </c>
      <c r="B457" s="8" t="s">
        <v>786</v>
      </c>
      <c r="C457" s="8" t="s">
        <v>787</v>
      </c>
      <c r="D457" s="9">
        <v>0.13800000000000001</v>
      </c>
      <c r="E457" s="13">
        <f>단가대비표!O164</f>
        <v>0</v>
      </c>
      <c r="F457" s="14">
        <f>TRUNC(E457*D457,1)</f>
        <v>0</v>
      </c>
      <c r="G457" s="13">
        <f>단가대비표!P164</f>
        <v>197685</v>
      </c>
      <c r="H457" s="14">
        <f>TRUNC(G457*D457,1)</f>
        <v>27280.5</v>
      </c>
      <c r="I457" s="13">
        <f>단가대비표!V164</f>
        <v>0</v>
      </c>
      <c r="J457" s="14">
        <f>TRUNC(I457*D457,1)</f>
        <v>0</v>
      </c>
      <c r="K457" s="13">
        <f>TRUNC(E457+G457+I457,1)</f>
        <v>197685</v>
      </c>
      <c r="L457" s="14">
        <f>TRUNC(F457+H457+J457,1)</f>
        <v>27280.5</v>
      </c>
      <c r="M457" s="8" t="s">
        <v>1461</v>
      </c>
      <c r="N457" s="2" t="s">
        <v>490</v>
      </c>
      <c r="O457" s="2" t="s">
        <v>1462</v>
      </c>
      <c r="P457" s="2" t="s">
        <v>65</v>
      </c>
      <c r="Q457" s="2" t="s">
        <v>65</v>
      </c>
      <c r="R457" s="2" t="s">
        <v>64</v>
      </c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2" t="s">
        <v>52</v>
      </c>
      <c r="AW457" s="2" t="s">
        <v>1468</v>
      </c>
      <c r="AX457" s="2" t="s">
        <v>52</v>
      </c>
      <c r="AY457" s="2" t="s">
        <v>52</v>
      </c>
    </row>
    <row r="458" spans="1:51" ht="30" customHeight="1" x14ac:dyDescent="0.3">
      <c r="A458" s="8" t="s">
        <v>730</v>
      </c>
      <c r="B458" s="8" t="s">
        <v>52</v>
      </c>
      <c r="C458" s="8" t="s">
        <v>52</v>
      </c>
      <c r="D458" s="9"/>
      <c r="E458" s="13"/>
      <c r="F458" s="14">
        <f>TRUNC(SUMIF(N457:N457, N456, F457:F457),0)</f>
        <v>0</v>
      </c>
      <c r="G458" s="13"/>
      <c r="H458" s="14">
        <f>TRUNC(SUMIF(N457:N457, N456, H457:H457),0)</f>
        <v>27280</v>
      </c>
      <c r="I458" s="13"/>
      <c r="J458" s="14">
        <f>TRUNC(SUMIF(N457:N457, N456, J457:J457),0)</f>
        <v>0</v>
      </c>
      <c r="K458" s="13"/>
      <c r="L458" s="14">
        <f>F458+H458+J458</f>
        <v>27280</v>
      </c>
      <c r="M458" s="8" t="s">
        <v>52</v>
      </c>
      <c r="N458" s="2" t="s">
        <v>72</v>
      </c>
      <c r="O458" s="2" t="s">
        <v>72</v>
      </c>
      <c r="P458" s="2" t="s">
        <v>52</v>
      </c>
      <c r="Q458" s="2" t="s">
        <v>52</v>
      </c>
      <c r="R458" s="2" t="s">
        <v>52</v>
      </c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2" t="s">
        <v>52</v>
      </c>
      <c r="AW458" s="2" t="s">
        <v>52</v>
      </c>
      <c r="AX458" s="2" t="s">
        <v>52</v>
      </c>
      <c r="AY458" s="2" t="s">
        <v>52</v>
      </c>
    </row>
    <row r="459" spans="1:51" ht="30" customHeight="1" x14ac:dyDescent="0.3">
      <c r="A459" s="9"/>
      <c r="B459" s="9"/>
      <c r="C459" s="9"/>
      <c r="D459" s="9"/>
      <c r="E459" s="13"/>
      <c r="F459" s="14"/>
      <c r="G459" s="13"/>
      <c r="H459" s="14"/>
      <c r="I459" s="13"/>
      <c r="J459" s="14"/>
      <c r="K459" s="13"/>
      <c r="L459" s="14"/>
      <c r="M459" s="9"/>
    </row>
    <row r="460" spans="1:51" ht="30" customHeight="1" x14ac:dyDescent="0.3">
      <c r="A460" s="41" t="s">
        <v>1469</v>
      </c>
      <c r="B460" s="41"/>
      <c r="C460" s="41"/>
      <c r="D460" s="41"/>
      <c r="E460" s="42"/>
      <c r="F460" s="43"/>
      <c r="G460" s="42"/>
      <c r="H460" s="43"/>
      <c r="I460" s="42"/>
      <c r="J460" s="43"/>
      <c r="K460" s="42"/>
      <c r="L460" s="43"/>
      <c r="M460" s="41"/>
      <c r="N460" s="1" t="s">
        <v>495</v>
      </c>
    </row>
    <row r="461" spans="1:51" ht="30" customHeight="1" x14ac:dyDescent="0.3">
      <c r="A461" s="8" t="s">
        <v>1460</v>
      </c>
      <c r="B461" s="8" t="s">
        <v>786</v>
      </c>
      <c r="C461" s="8" t="s">
        <v>787</v>
      </c>
      <c r="D461" s="9">
        <v>0.16444</v>
      </c>
      <c r="E461" s="13">
        <f>단가대비표!O164</f>
        <v>0</v>
      </c>
      <c r="F461" s="14">
        <f>TRUNC(E461*D461,1)</f>
        <v>0</v>
      </c>
      <c r="G461" s="13">
        <f>단가대비표!P164</f>
        <v>197685</v>
      </c>
      <c r="H461" s="14">
        <f>TRUNC(G461*D461,1)</f>
        <v>32507.3</v>
      </c>
      <c r="I461" s="13">
        <f>단가대비표!V164</f>
        <v>0</v>
      </c>
      <c r="J461" s="14">
        <f>TRUNC(I461*D461,1)</f>
        <v>0</v>
      </c>
      <c r="K461" s="13">
        <f>TRUNC(E461+G461+I461,1)</f>
        <v>197685</v>
      </c>
      <c r="L461" s="14">
        <f>TRUNC(F461+H461+J461,1)</f>
        <v>32507.3</v>
      </c>
      <c r="M461" s="8" t="s">
        <v>1461</v>
      </c>
      <c r="N461" s="2" t="s">
        <v>495</v>
      </c>
      <c r="O461" s="2" t="s">
        <v>1462</v>
      </c>
      <c r="P461" s="2" t="s">
        <v>65</v>
      </c>
      <c r="Q461" s="2" t="s">
        <v>65</v>
      </c>
      <c r="R461" s="2" t="s">
        <v>64</v>
      </c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2" t="s">
        <v>52</v>
      </c>
      <c r="AW461" s="2" t="s">
        <v>1470</v>
      </c>
      <c r="AX461" s="2" t="s">
        <v>52</v>
      </c>
      <c r="AY461" s="2" t="s">
        <v>52</v>
      </c>
    </row>
    <row r="462" spans="1:51" ht="30" customHeight="1" x14ac:dyDescent="0.3">
      <c r="A462" s="8" t="s">
        <v>730</v>
      </c>
      <c r="B462" s="8" t="s">
        <v>52</v>
      </c>
      <c r="C462" s="8" t="s">
        <v>52</v>
      </c>
      <c r="D462" s="9"/>
      <c r="E462" s="13"/>
      <c r="F462" s="14">
        <f>TRUNC(SUMIF(N461:N461, N460, F461:F461),0)</f>
        <v>0</v>
      </c>
      <c r="G462" s="13"/>
      <c r="H462" s="14">
        <f>TRUNC(SUMIF(N461:N461, N460, H461:H461),0)</f>
        <v>32507</v>
      </c>
      <c r="I462" s="13"/>
      <c r="J462" s="14">
        <f>TRUNC(SUMIF(N461:N461, N460, J461:J461),0)</f>
        <v>0</v>
      </c>
      <c r="K462" s="13"/>
      <c r="L462" s="14">
        <f>F462+H462+J462</f>
        <v>32507</v>
      </c>
      <c r="M462" s="8" t="s">
        <v>52</v>
      </c>
      <c r="N462" s="2" t="s">
        <v>72</v>
      </c>
      <c r="O462" s="2" t="s">
        <v>72</v>
      </c>
      <c r="P462" s="2" t="s">
        <v>52</v>
      </c>
      <c r="Q462" s="2" t="s">
        <v>52</v>
      </c>
      <c r="R462" s="2" t="s">
        <v>52</v>
      </c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2" t="s">
        <v>52</v>
      </c>
      <c r="AW462" s="2" t="s">
        <v>52</v>
      </c>
      <c r="AX462" s="2" t="s">
        <v>52</v>
      </c>
      <c r="AY462" s="2" t="s">
        <v>52</v>
      </c>
    </row>
    <row r="463" spans="1:51" ht="30" customHeight="1" x14ac:dyDescent="0.3">
      <c r="A463" s="9"/>
      <c r="B463" s="9"/>
      <c r="C463" s="9"/>
      <c r="D463" s="9"/>
      <c r="E463" s="13"/>
      <c r="F463" s="14"/>
      <c r="G463" s="13"/>
      <c r="H463" s="14"/>
      <c r="I463" s="13"/>
      <c r="J463" s="14"/>
      <c r="K463" s="13"/>
      <c r="L463" s="14"/>
      <c r="M463" s="9"/>
    </row>
    <row r="464" spans="1:51" ht="30" customHeight="1" x14ac:dyDescent="0.3">
      <c r="A464" s="41" t="s">
        <v>1471</v>
      </c>
      <c r="B464" s="41"/>
      <c r="C464" s="41"/>
      <c r="D464" s="41"/>
      <c r="E464" s="42"/>
      <c r="F464" s="43"/>
      <c r="G464" s="42"/>
      <c r="H464" s="43"/>
      <c r="I464" s="42"/>
      <c r="J464" s="43"/>
      <c r="K464" s="42"/>
      <c r="L464" s="43"/>
      <c r="M464" s="41"/>
      <c r="N464" s="1" t="s">
        <v>499</v>
      </c>
    </row>
    <row r="465" spans="1:51" ht="30" customHeight="1" x14ac:dyDescent="0.3">
      <c r="A465" s="8" t="s">
        <v>1164</v>
      </c>
      <c r="B465" s="8" t="s">
        <v>1165</v>
      </c>
      <c r="C465" s="8" t="s">
        <v>871</v>
      </c>
      <c r="D465" s="9">
        <v>0.03</v>
      </c>
      <c r="E465" s="13">
        <f>단가대비표!O129</f>
        <v>9433</v>
      </c>
      <c r="F465" s="14">
        <f>TRUNC(E465*D465,1)</f>
        <v>282.89999999999998</v>
      </c>
      <c r="G465" s="13">
        <f>단가대비표!P129</f>
        <v>0</v>
      </c>
      <c r="H465" s="14">
        <f>TRUNC(G465*D465,1)</f>
        <v>0</v>
      </c>
      <c r="I465" s="13">
        <f>단가대비표!V129</f>
        <v>0</v>
      </c>
      <c r="J465" s="14">
        <f>TRUNC(I465*D465,1)</f>
        <v>0</v>
      </c>
      <c r="K465" s="13">
        <f>TRUNC(E465+G465+I465,1)</f>
        <v>9433</v>
      </c>
      <c r="L465" s="14">
        <f>TRUNC(F465+H465+J465,1)</f>
        <v>282.89999999999998</v>
      </c>
      <c r="M465" s="8" t="s">
        <v>1166</v>
      </c>
      <c r="N465" s="2" t="s">
        <v>499</v>
      </c>
      <c r="O465" s="2" t="s">
        <v>1167</v>
      </c>
      <c r="P465" s="2" t="s">
        <v>65</v>
      </c>
      <c r="Q465" s="2" t="s">
        <v>65</v>
      </c>
      <c r="R465" s="2" t="s">
        <v>64</v>
      </c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2" t="s">
        <v>52</v>
      </c>
      <c r="AW465" s="2" t="s">
        <v>1472</v>
      </c>
      <c r="AX465" s="2" t="s">
        <v>52</v>
      </c>
      <c r="AY465" s="2" t="s">
        <v>52</v>
      </c>
    </row>
    <row r="466" spans="1:51" ht="30" customHeight="1" x14ac:dyDescent="0.3">
      <c r="A466" s="8" t="s">
        <v>730</v>
      </c>
      <c r="B466" s="8" t="s">
        <v>52</v>
      </c>
      <c r="C466" s="8" t="s">
        <v>52</v>
      </c>
      <c r="D466" s="9"/>
      <c r="E466" s="13"/>
      <c r="F466" s="14">
        <f>TRUNC(SUMIF(N465:N465, N464, F465:F465),0)</f>
        <v>282</v>
      </c>
      <c r="G466" s="13"/>
      <c r="H466" s="14">
        <f>TRUNC(SUMIF(N465:N465, N464, H465:H465),0)</f>
        <v>0</v>
      </c>
      <c r="I466" s="13"/>
      <c r="J466" s="14">
        <f>TRUNC(SUMIF(N465:N465, N464, J465:J465),0)</f>
        <v>0</v>
      </c>
      <c r="K466" s="13"/>
      <c r="L466" s="14">
        <f>F466+H466+J466</f>
        <v>282</v>
      </c>
      <c r="M466" s="8" t="s">
        <v>52</v>
      </c>
      <c r="N466" s="2" t="s">
        <v>72</v>
      </c>
      <c r="O466" s="2" t="s">
        <v>72</v>
      </c>
      <c r="P466" s="2" t="s">
        <v>52</v>
      </c>
      <c r="Q466" s="2" t="s">
        <v>52</v>
      </c>
      <c r="R466" s="2" t="s">
        <v>52</v>
      </c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2" t="s">
        <v>52</v>
      </c>
      <c r="AW466" s="2" t="s">
        <v>52</v>
      </c>
      <c r="AX466" s="2" t="s">
        <v>52</v>
      </c>
      <c r="AY466" s="2" t="s">
        <v>52</v>
      </c>
    </row>
    <row r="467" spans="1:51" ht="30" customHeight="1" x14ac:dyDescent="0.3">
      <c r="A467" s="9"/>
      <c r="B467" s="9"/>
      <c r="C467" s="9"/>
      <c r="D467" s="9"/>
      <c r="E467" s="13"/>
      <c r="F467" s="14"/>
      <c r="G467" s="13"/>
      <c r="H467" s="14"/>
      <c r="I467" s="13"/>
      <c r="J467" s="14"/>
      <c r="K467" s="13"/>
      <c r="L467" s="14"/>
      <c r="M467" s="9"/>
    </row>
    <row r="468" spans="1:51" ht="30" customHeight="1" x14ac:dyDescent="0.3">
      <c r="A468" s="41" t="s">
        <v>1473</v>
      </c>
      <c r="B468" s="41"/>
      <c r="C468" s="41"/>
      <c r="D468" s="41"/>
      <c r="E468" s="42"/>
      <c r="F468" s="43"/>
      <c r="G468" s="42"/>
      <c r="H468" s="43"/>
      <c r="I468" s="42"/>
      <c r="J468" s="43"/>
      <c r="K468" s="42"/>
      <c r="L468" s="43"/>
      <c r="M468" s="41"/>
      <c r="N468" s="1" t="s">
        <v>503</v>
      </c>
    </row>
    <row r="469" spans="1:51" ht="30" customHeight="1" x14ac:dyDescent="0.3">
      <c r="A469" s="8" t="s">
        <v>1164</v>
      </c>
      <c r="B469" s="8" t="s">
        <v>1165</v>
      </c>
      <c r="C469" s="8" t="s">
        <v>871</v>
      </c>
      <c r="D469" s="9">
        <v>0.03</v>
      </c>
      <c r="E469" s="13">
        <f>단가대비표!O129</f>
        <v>9433</v>
      </c>
      <c r="F469" s="14">
        <f>TRUNC(E469*D469,1)</f>
        <v>282.89999999999998</v>
      </c>
      <c r="G469" s="13">
        <f>단가대비표!P129</f>
        <v>0</v>
      </c>
      <c r="H469" s="14">
        <f>TRUNC(G469*D469,1)</f>
        <v>0</v>
      </c>
      <c r="I469" s="13">
        <f>단가대비표!V129</f>
        <v>0</v>
      </c>
      <c r="J469" s="14">
        <f>TRUNC(I469*D469,1)</f>
        <v>0</v>
      </c>
      <c r="K469" s="13">
        <f>TRUNC(E469+G469+I469,1)</f>
        <v>9433</v>
      </c>
      <c r="L469" s="14">
        <f>TRUNC(F469+H469+J469,1)</f>
        <v>282.89999999999998</v>
      </c>
      <c r="M469" s="8" t="s">
        <v>1166</v>
      </c>
      <c r="N469" s="2" t="s">
        <v>503</v>
      </c>
      <c r="O469" s="2" t="s">
        <v>1167</v>
      </c>
      <c r="P469" s="2" t="s">
        <v>65</v>
      </c>
      <c r="Q469" s="2" t="s">
        <v>65</v>
      </c>
      <c r="R469" s="2" t="s">
        <v>64</v>
      </c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2" t="s">
        <v>52</v>
      </c>
      <c r="AW469" s="2" t="s">
        <v>1474</v>
      </c>
      <c r="AX469" s="2" t="s">
        <v>52</v>
      </c>
      <c r="AY469" s="2" t="s">
        <v>52</v>
      </c>
    </row>
    <row r="470" spans="1:51" ht="30" customHeight="1" x14ac:dyDescent="0.3">
      <c r="A470" s="8" t="s">
        <v>730</v>
      </c>
      <c r="B470" s="8" t="s">
        <v>52</v>
      </c>
      <c r="C470" s="8" t="s">
        <v>52</v>
      </c>
      <c r="D470" s="9"/>
      <c r="E470" s="13"/>
      <c r="F470" s="14">
        <f>TRUNC(SUMIF(N469:N469, N468, F469:F469),0)</f>
        <v>282</v>
      </c>
      <c r="G470" s="13"/>
      <c r="H470" s="14">
        <f>TRUNC(SUMIF(N469:N469, N468, H469:H469),0)</f>
        <v>0</v>
      </c>
      <c r="I470" s="13"/>
      <c r="J470" s="14">
        <f>TRUNC(SUMIF(N469:N469, N468, J469:J469),0)</f>
        <v>0</v>
      </c>
      <c r="K470" s="13"/>
      <c r="L470" s="14">
        <f>F470+H470+J470</f>
        <v>282</v>
      </c>
      <c r="M470" s="8" t="s">
        <v>52</v>
      </c>
      <c r="N470" s="2" t="s">
        <v>72</v>
      </c>
      <c r="O470" s="2" t="s">
        <v>72</v>
      </c>
      <c r="P470" s="2" t="s">
        <v>52</v>
      </c>
      <c r="Q470" s="2" t="s">
        <v>52</v>
      </c>
      <c r="R470" s="2" t="s">
        <v>52</v>
      </c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2" t="s">
        <v>52</v>
      </c>
      <c r="AW470" s="2" t="s">
        <v>52</v>
      </c>
      <c r="AX470" s="2" t="s">
        <v>52</v>
      </c>
      <c r="AY470" s="2" t="s">
        <v>52</v>
      </c>
    </row>
    <row r="471" spans="1:51" ht="30" customHeight="1" x14ac:dyDescent="0.3">
      <c r="A471" s="9"/>
      <c r="B471" s="9"/>
      <c r="C471" s="9"/>
      <c r="D471" s="9"/>
      <c r="E471" s="13"/>
      <c r="F471" s="14"/>
      <c r="G471" s="13"/>
      <c r="H471" s="14"/>
      <c r="I471" s="13"/>
      <c r="J471" s="14"/>
      <c r="K471" s="13"/>
      <c r="L471" s="14"/>
      <c r="M471" s="9"/>
    </row>
    <row r="472" spans="1:51" ht="30" customHeight="1" x14ac:dyDescent="0.3">
      <c r="A472" s="41" t="s">
        <v>1475</v>
      </c>
      <c r="B472" s="41"/>
      <c r="C472" s="41"/>
      <c r="D472" s="41"/>
      <c r="E472" s="42"/>
      <c r="F472" s="43"/>
      <c r="G472" s="42"/>
      <c r="H472" s="43"/>
      <c r="I472" s="42"/>
      <c r="J472" s="43"/>
      <c r="K472" s="42"/>
      <c r="L472" s="43"/>
      <c r="M472" s="41"/>
      <c r="N472" s="1" t="s">
        <v>510</v>
      </c>
    </row>
    <row r="473" spans="1:51" ht="30" customHeight="1" x14ac:dyDescent="0.3">
      <c r="A473" s="8" t="s">
        <v>1477</v>
      </c>
      <c r="B473" s="8" t="s">
        <v>508</v>
      </c>
      <c r="C473" s="8" t="s">
        <v>83</v>
      </c>
      <c r="D473" s="9">
        <v>1</v>
      </c>
      <c r="E473" s="13">
        <v>795</v>
      </c>
      <c r="F473" s="14">
        <f>TRUNC(E473*D473,1)</f>
        <v>795</v>
      </c>
      <c r="G473" s="13">
        <v>0</v>
      </c>
      <c r="H473" s="14">
        <f>TRUNC(G473*D473,1)</f>
        <v>0</v>
      </c>
      <c r="I473" s="13">
        <v>0</v>
      </c>
      <c r="J473" s="14">
        <f>TRUNC(I473*D473,1)</f>
        <v>0</v>
      </c>
      <c r="K473" s="13">
        <f>TRUNC(E473+G473+I473,1)</f>
        <v>795</v>
      </c>
      <c r="L473" s="14">
        <f>TRUNC(F473+H473+J473,1)</f>
        <v>795</v>
      </c>
      <c r="M473" s="8" t="s">
        <v>1478</v>
      </c>
      <c r="N473" s="2" t="s">
        <v>510</v>
      </c>
      <c r="O473" s="2" t="s">
        <v>1479</v>
      </c>
      <c r="P473" s="2" t="s">
        <v>64</v>
      </c>
      <c r="Q473" s="2" t="s">
        <v>65</v>
      </c>
      <c r="R473" s="2" t="s">
        <v>65</v>
      </c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2" t="s">
        <v>52</v>
      </c>
      <c r="AW473" s="2" t="s">
        <v>1480</v>
      </c>
      <c r="AX473" s="2" t="s">
        <v>52</v>
      </c>
      <c r="AY473" s="2" t="s">
        <v>52</v>
      </c>
    </row>
    <row r="474" spans="1:51" ht="30" customHeight="1" x14ac:dyDescent="0.3">
      <c r="A474" s="8" t="s">
        <v>1481</v>
      </c>
      <c r="B474" s="8" t="s">
        <v>1482</v>
      </c>
      <c r="C474" s="8" t="s">
        <v>83</v>
      </c>
      <c r="D474" s="9">
        <v>1</v>
      </c>
      <c r="E474" s="13">
        <f>일위대가목록!E111</f>
        <v>0</v>
      </c>
      <c r="F474" s="14">
        <f>TRUNC(E474*D474,1)</f>
        <v>0</v>
      </c>
      <c r="G474" s="13">
        <f>일위대가목록!F111</f>
        <v>3422</v>
      </c>
      <c r="H474" s="14">
        <f>TRUNC(G474*D474,1)</f>
        <v>3422</v>
      </c>
      <c r="I474" s="13">
        <f>일위대가목록!G111</f>
        <v>0</v>
      </c>
      <c r="J474" s="14">
        <f>TRUNC(I474*D474,1)</f>
        <v>0</v>
      </c>
      <c r="K474" s="13">
        <f>TRUNC(E474+G474+I474,1)</f>
        <v>3422</v>
      </c>
      <c r="L474" s="14">
        <f>TRUNC(F474+H474+J474,1)</f>
        <v>3422</v>
      </c>
      <c r="M474" s="8" t="s">
        <v>1483</v>
      </c>
      <c r="N474" s="2" t="s">
        <v>510</v>
      </c>
      <c r="O474" s="2" t="s">
        <v>1484</v>
      </c>
      <c r="P474" s="2" t="s">
        <v>64</v>
      </c>
      <c r="Q474" s="2" t="s">
        <v>65</v>
      </c>
      <c r="R474" s="2" t="s">
        <v>65</v>
      </c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2" t="s">
        <v>52</v>
      </c>
      <c r="AW474" s="2" t="s">
        <v>1485</v>
      </c>
      <c r="AX474" s="2" t="s">
        <v>52</v>
      </c>
      <c r="AY474" s="2" t="s">
        <v>52</v>
      </c>
    </row>
    <row r="475" spans="1:51" ht="30" customHeight="1" x14ac:dyDescent="0.3">
      <c r="A475" s="8" t="s">
        <v>730</v>
      </c>
      <c r="B475" s="8" t="s">
        <v>52</v>
      </c>
      <c r="C475" s="8" t="s">
        <v>52</v>
      </c>
      <c r="D475" s="9"/>
      <c r="E475" s="13"/>
      <c r="F475" s="14">
        <f>TRUNC(SUMIF(N473:N474, N472, F473:F474),0)</f>
        <v>795</v>
      </c>
      <c r="G475" s="13"/>
      <c r="H475" s="14">
        <f>TRUNC(SUMIF(N473:N474, N472, H473:H474),0)</f>
        <v>3422</v>
      </c>
      <c r="I475" s="13"/>
      <c r="J475" s="14">
        <f>TRUNC(SUMIF(N473:N474, N472, J473:J474),0)</f>
        <v>0</v>
      </c>
      <c r="K475" s="13"/>
      <c r="L475" s="14">
        <f>F475+H475+J475</f>
        <v>4217</v>
      </c>
      <c r="M475" s="8" t="s">
        <v>52</v>
      </c>
      <c r="N475" s="2" t="s">
        <v>72</v>
      </c>
      <c r="O475" s="2" t="s">
        <v>72</v>
      </c>
      <c r="P475" s="2" t="s">
        <v>52</v>
      </c>
      <c r="Q475" s="2" t="s">
        <v>52</v>
      </c>
      <c r="R475" s="2" t="s">
        <v>52</v>
      </c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2" t="s">
        <v>52</v>
      </c>
      <c r="AW475" s="2" t="s">
        <v>52</v>
      </c>
      <c r="AX475" s="2" t="s">
        <v>52</v>
      </c>
      <c r="AY475" s="2" t="s">
        <v>52</v>
      </c>
    </row>
    <row r="476" spans="1:51" ht="30" customHeight="1" x14ac:dyDescent="0.3">
      <c r="A476" s="9"/>
      <c r="B476" s="9"/>
      <c r="C476" s="9"/>
      <c r="D476" s="9"/>
      <c r="E476" s="13"/>
      <c r="F476" s="14"/>
      <c r="G476" s="13"/>
      <c r="H476" s="14"/>
      <c r="I476" s="13"/>
      <c r="J476" s="14"/>
      <c r="K476" s="13"/>
      <c r="L476" s="14"/>
      <c r="M476" s="9"/>
    </row>
    <row r="477" spans="1:51" ht="30" customHeight="1" x14ac:dyDescent="0.3">
      <c r="A477" s="41" t="s">
        <v>1486</v>
      </c>
      <c r="B477" s="41"/>
      <c r="C477" s="41"/>
      <c r="D477" s="41"/>
      <c r="E477" s="42"/>
      <c r="F477" s="43"/>
      <c r="G477" s="42"/>
      <c r="H477" s="43"/>
      <c r="I477" s="42"/>
      <c r="J477" s="43"/>
      <c r="K477" s="42"/>
      <c r="L477" s="43"/>
      <c r="M477" s="41"/>
      <c r="N477" s="1" t="s">
        <v>515</v>
      </c>
    </row>
    <row r="478" spans="1:51" ht="30" customHeight="1" x14ac:dyDescent="0.3">
      <c r="A478" s="8" t="s">
        <v>1488</v>
      </c>
      <c r="B478" s="8" t="s">
        <v>1489</v>
      </c>
      <c r="C478" s="8" t="s">
        <v>83</v>
      </c>
      <c r="D478" s="9">
        <v>1</v>
      </c>
      <c r="E478" s="13">
        <v>850</v>
      </c>
      <c r="F478" s="14">
        <f>TRUNC(E478*D478,1)</f>
        <v>850</v>
      </c>
      <c r="G478" s="13">
        <v>0</v>
      </c>
      <c r="H478" s="14">
        <f>TRUNC(G478*D478,1)</f>
        <v>0</v>
      </c>
      <c r="I478" s="13">
        <v>0</v>
      </c>
      <c r="J478" s="14">
        <f>TRUNC(I478*D478,1)</f>
        <v>0</v>
      </c>
      <c r="K478" s="13">
        <f>TRUNC(E478+G478+I478,1)</f>
        <v>850</v>
      </c>
      <c r="L478" s="14">
        <f>TRUNC(F478+H478+J478,1)</f>
        <v>850</v>
      </c>
      <c r="M478" s="8" t="s">
        <v>1490</v>
      </c>
      <c r="N478" s="2" t="s">
        <v>515</v>
      </c>
      <c r="O478" s="2" t="s">
        <v>1491</v>
      </c>
      <c r="P478" s="2" t="s">
        <v>64</v>
      </c>
      <c r="Q478" s="2" t="s">
        <v>65</v>
      </c>
      <c r="R478" s="2" t="s">
        <v>65</v>
      </c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2" t="s">
        <v>52</v>
      </c>
      <c r="AW478" s="2" t="s">
        <v>1492</v>
      </c>
      <c r="AX478" s="2" t="s">
        <v>52</v>
      </c>
      <c r="AY478" s="2" t="s">
        <v>52</v>
      </c>
    </row>
    <row r="479" spans="1:51" ht="30" customHeight="1" x14ac:dyDescent="0.3">
      <c r="A479" s="8" t="s">
        <v>1493</v>
      </c>
      <c r="B479" s="8" t="s">
        <v>1494</v>
      </c>
      <c r="C479" s="8" t="s">
        <v>83</v>
      </c>
      <c r="D479" s="9">
        <v>1</v>
      </c>
      <c r="E479" s="13">
        <v>0</v>
      </c>
      <c r="F479" s="14">
        <f>TRUNC(E479*D479,1)</f>
        <v>0</v>
      </c>
      <c r="G479" s="13">
        <v>9127</v>
      </c>
      <c r="H479" s="14">
        <f>TRUNC(G479*D479,1)</f>
        <v>9127</v>
      </c>
      <c r="I479" s="13">
        <v>0</v>
      </c>
      <c r="J479" s="14">
        <f>TRUNC(I479*D479,1)</f>
        <v>0</v>
      </c>
      <c r="K479" s="13">
        <f>TRUNC(E479+G479+I479,1)</f>
        <v>9127</v>
      </c>
      <c r="L479" s="14">
        <f>TRUNC(F479+H479+J479,1)</f>
        <v>9127</v>
      </c>
      <c r="M479" s="8" t="s">
        <v>1495</v>
      </c>
      <c r="N479" s="2" t="s">
        <v>515</v>
      </c>
      <c r="O479" s="2" t="s">
        <v>1496</v>
      </c>
      <c r="P479" s="2" t="s">
        <v>64</v>
      </c>
      <c r="Q479" s="2" t="s">
        <v>65</v>
      </c>
      <c r="R479" s="2" t="s">
        <v>65</v>
      </c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2" t="s">
        <v>52</v>
      </c>
      <c r="AW479" s="2" t="s">
        <v>1497</v>
      </c>
      <c r="AX479" s="2" t="s">
        <v>52</v>
      </c>
      <c r="AY479" s="2" t="s">
        <v>52</v>
      </c>
    </row>
    <row r="480" spans="1:51" ht="30" customHeight="1" x14ac:dyDescent="0.3">
      <c r="A480" s="8" t="s">
        <v>730</v>
      </c>
      <c r="B480" s="8" t="s">
        <v>52</v>
      </c>
      <c r="C480" s="8" t="s">
        <v>52</v>
      </c>
      <c r="D480" s="9"/>
      <c r="E480" s="13"/>
      <c r="F480" s="14">
        <f>TRUNC(SUMIF(N478:N479, N477, F478:F479),0)</f>
        <v>850</v>
      </c>
      <c r="G480" s="13"/>
      <c r="H480" s="14">
        <f>TRUNC(SUMIF(N478:N479, N477, H478:H479),0)</f>
        <v>9127</v>
      </c>
      <c r="I480" s="13"/>
      <c r="J480" s="14">
        <f>TRUNC(SUMIF(N478:N479, N477, J478:J479),0)</f>
        <v>0</v>
      </c>
      <c r="K480" s="13"/>
      <c r="L480" s="14">
        <f>F480+H480+J480</f>
        <v>9977</v>
      </c>
      <c r="M480" s="8" t="s">
        <v>52</v>
      </c>
      <c r="N480" s="2" t="s">
        <v>72</v>
      </c>
      <c r="O480" s="2" t="s">
        <v>72</v>
      </c>
      <c r="P480" s="2" t="s">
        <v>52</v>
      </c>
      <c r="Q480" s="2" t="s">
        <v>52</v>
      </c>
      <c r="R480" s="2" t="s">
        <v>52</v>
      </c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2" t="s">
        <v>52</v>
      </c>
      <c r="AW480" s="2" t="s">
        <v>52</v>
      </c>
      <c r="AX480" s="2" t="s">
        <v>52</v>
      </c>
      <c r="AY480" s="2" t="s">
        <v>52</v>
      </c>
    </row>
    <row r="481" spans="1:51" ht="30" customHeight="1" x14ac:dyDescent="0.3">
      <c r="A481" s="9"/>
      <c r="B481" s="9"/>
      <c r="C481" s="9"/>
      <c r="D481" s="9"/>
      <c r="E481" s="13"/>
      <c r="F481" s="14"/>
      <c r="G481" s="13"/>
      <c r="H481" s="14"/>
      <c r="I481" s="13"/>
      <c r="J481" s="14"/>
      <c r="K481" s="13"/>
      <c r="L481" s="14"/>
      <c r="M481" s="9"/>
    </row>
    <row r="482" spans="1:51" ht="30" customHeight="1" x14ac:dyDescent="0.3">
      <c r="A482" s="41" t="s">
        <v>1498</v>
      </c>
      <c r="B482" s="41"/>
      <c r="C482" s="41"/>
      <c r="D482" s="41"/>
      <c r="E482" s="42"/>
      <c r="F482" s="43"/>
      <c r="G482" s="42"/>
      <c r="H482" s="43"/>
      <c r="I482" s="42"/>
      <c r="J482" s="43"/>
      <c r="K482" s="42"/>
      <c r="L482" s="43"/>
      <c r="M482" s="41"/>
      <c r="N482" s="1" t="s">
        <v>520</v>
      </c>
    </row>
    <row r="483" spans="1:51" ht="30" customHeight="1" x14ac:dyDescent="0.3">
      <c r="A483" s="8" t="s">
        <v>1499</v>
      </c>
      <c r="B483" s="8" t="s">
        <v>1500</v>
      </c>
      <c r="C483" s="8" t="s">
        <v>83</v>
      </c>
      <c r="D483" s="9">
        <v>1</v>
      </c>
      <c r="E483" s="13">
        <v>126</v>
      </c>
      <c r="F483" s="14">
        <f>TRUNC(E483*D483,1)</f>
        <v>126</v>
      </c>
      <c r="G483" s="13">
        <v>2142</v>
      </c>
      <c r="H483" s="14">
        <f>TRUNC(G483*D483,1)</f>
        <v>2142</v>
      </c>
      <c r="I483" s="13">
        <v>0</v>
      </c>
      <c r="J483" s="14">
        <f>TRUNC(I483*D483,1)</f>
        <v>0</v>
      </c>
      <c r="K483" s="13">
        <f t="shared" ref="K483:L485" si="89">TRUNC(E483+G483+I483,1)</f>
        <v>2268</v>
      </c>
      <c r="L483" s="14">
        <f t="shared" si="89"/>
        <v>2268</v>
      </c>
      <c r="M483" s="8" t="s">
        <v>1501</v>
      </c>
      <c r="N483" s="2" t="s">
        <v>520</v>
      </c>
      <c r="O483" s="2" t="s">
        <v>1502</v>
      </c>
      <c r="P483" s="2" t="s">
        <v>64</v>
      </c>
      <c r="Q483" s="2" t="s">
        <v>65</v>
      </c>
      <c r="R483" s="2" t="s">
        <v>65</v>
      </c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2" t="s">
        <v>52</v>
      </c>
      <c r="AW483" s="2" t="s">
        <v>1503</v>
      </c>
      <c r="AX483" s="2" t="s">
        <v>52</v>
      </c>
      <c r="AY483" s="2" t="s">
        <v>52</v>
      </c>
    </row>
    <row r="484" spans="1:51" ht="30" customHeight="1" x14ac:dyDescent="0.3">
      <c r="A484" s="8" t="s">
        <v>1504</v>
      </c>
      <c r="B484" s="8" t="s">
        <v>52</v>
      </c>
      <c r="C484" s="8" t="s">
        <v>83</v>
      </c>
      <c r="D484" s="9">
        <v>1</v>
      </c>
      <c r="E484" s="13">
        <v>1672</v>
      </c>
      <c r="F484" s="14">
        <f>TRUNC(E484*D484,1)</f>
        <v>1672</v>
      </c>
      <c r="G484" s="13">
        <v>0</v>
      </c>
      <c r="H484" s="14">
        <f>TRUNC(G484*D484,1)</f>
        <v>0</v>
      </c>
      <c r="I484" s="13">
        <v>0</v>
      </c>
      <c r="J484" s="14">
        <f>TRUNC(I484*D484,1)</f>
        <v>0</v>
      </c>
      <c r="K484" s="13">
        <f t="shared" si="89"/>
        <v>1672</v>
      </c>
      <c r="L484" s="14">
        <f t="shared" si="89"/>
        <v>1672</v>
      </c>
      <c r="M484" s="8" t="s">
        <v>1505</v>
      </c>
      <c r="N484" s="2" t="s">
        <v>520</v>
      </c>
      <c r="O484" s="2" t="s">
        <v>1506</v>
      </c>
      <c r="P484" s="2" t="s">
        <v>64</v>
      </c>
      <c r="Q484" s="2" t="s">
        <v>65</v>
      </c>
      <c r="R484" s="2" t="s">
        <v>65</v>
      </c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2" t="s">
        <v>52</v>
      </c>
      <c r="AW484" s="2" t="s">
        <v>1507</v>
      </c>
      <c r="AX484" s="2" t="s">
        <v>52</v>
      </c>
      <c r="AY484" s="2" t="s">
        <v>52</v>
      </c>
    </row>
    <row r="485" spans="1:51" ht="30" customHeight="1" x14ac:dyDescent="0.3">
      <c r="A485" s="8" t="s">
        <v>1508</v>
      </c>
      <c r="B485" s="8" t="s">
        <v>1509</v>
      </c>
      <c r="C485" s="8" t="s">
        <v>83</v>
      </c>
      <c r="D485" s="9">
        <v>1</v>
      </c>
      <c r="E485" s="13">
        <v>0</v>
      </c>
      <c r="F485" s="14">
        <f>TRUNC(E485*D485,1)</f>
        <v>0</v>
      </c>
      <c r="G485" s="13">
        <v>14954</v>
      </c>
      <c r="H485" s="14">
        <f>TRUNC(G485*D485,1)</f>
        <v>14954</v>
      </c>
      <c r="I485" s="13">
        <v>0</v>
      </c>
      <c r="J485" s="14">
        <f>TRUNC(I485*D485,1)</f>
        <v>0</v>
      </c>
      <c r="K485" s="13">
        <f t="shared" si="89"/>
        <v>14954</v>
      </c>
      <c r="L485" s="14">
        <f t="shared" si="89"/>
        <v>14954</v>
      </c>
      <c r="M485" s="8" t="s">
        <v>1510</v>
      </c>
      <c r="N485" s="2" t="s">
        <v>520</v>
      </c>
      <c r="O485" s="2" t="s">
        <v>1511</v>
      </c>
      <c r="P485" s="2" t="s">
        <v>64</v>
      </c>
      <c r="Q485" s="2" t="s">
        <v>65</v>
      </c>
      <c r="R485" s="2" t="s">
        <v>65</v>
      </c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2" t="s">
        <v>52</v>
      </c>
      <c r="AW485" s="2" t="s">
        <v>1512</v>
      </c>
      <c r="AX485" s="2" t="s">
        <v>52</v>
      </c>
      <c r="AY485" s="2" t="s">
        <v>52</v>
      </c>
    </row>
    <row r="486" spans="1:51" ht="30" customHeight="1" x14ac:dyDescent="0.3">
      <c r="A486" s="8" t="s">
        <v>730</v>
      </c>
      <c r="B486" s="8" t="s">
        <v>52</v>
      </c>
      <c r="C486" s="8" t="s">
        <v>52</v>
      </c>
      <c r="D486" s="9"/>
      <c r="E486" s="13"/>
      <c r="F486" s="14">
        <f>TRUNC(SUMIF(N483:N485, N482, F483:F485),0)</f>
        <v>1798</v>
      </c>
      <c r="G486" s="13"/>
      <c r="H486" s="14">
        <f>TRUNC(SUMIF(N483:N485, N482, H483:H485),0)</f>
        <v>17096</v>
      </c>
      <c r="I486" s="13"/>
      <c r="J486" s="14">
        <f>TRUNC(SUMIF(N483:N485, N482, J483:J485),0)</f>
        <v>0</v>
      </c>
      <c r="K486" s="13"/>
      <c r="L486" s="14">
        <f>F486+H486+J486</f>
        <v>18894</v>
      </c>
      <c r="M486" s="8" t="s">
        <v>52</v>
      </c>
      <c r="N486" s="2" t="s">
        <v>72</v>
      </c>
      <c r="O486" s="2" t="s">
        <v>72</v>
      </c>
      <c r="P486" s="2" t="s">
        <v>52</v>
      </c>
      <c r="Q486" s="2" t="s">
        <v>52</v>
      </c>
      <c r="R486" s="2" t="s">
        <v>52</v>
      </c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2" t="s">
        <v>52</v>
      </c>
      <c r="AW486" s="2" t="s">
        <v>52</v>
      </c>
      <c r="AX486" s="2" t="s">
        <v>52</v>
      </c>
      <c r="AY486" s="2" t="s">
        <v>52</v>
      </c>
    </row>
    <row r="487" spans="1:51" ht="30" customHeight="1" x14ac:dyDescent="0.3">
      <c r="A487" s="9"/>
      <c r="B487" s="9"/>
      <c r="C487" s="9"/>
      <c r="D487" s="9"/>
      <c r="E487" s="13"/>
      <c r="F487" s="14"/>
      <c r="G487" s="13"/>
      <c r="H487" s="14"/>
      <c r="I487" s="13"/>
      <c r="J487" s="14"/>
      <c r="K487" s="13"/>
      <c r="L487" s="14"/>
      <c r="M487" s="9"/>
    </row>
    <row r="488" spans="1:51" ht="30" customHeight="1" x14ac:dyDescent="0.3">
      <c r="A488" s="41" t="s">
        <v>1513</v>
      </c>
      <c r="B488" s="41"/>
      <c r="C488" s="41"/>
      <c r="D488" s="41"/>
      <c r="E488" s="42"/>
      <c r="F488" s="43"/>
      <c r="G488" s="42"/>
      <c r="H488" s="43"/>
      <c r="I488" s="42"/>
      <c r="J488" s="43"/>
      <c r="K488" s="42"/>
      <c r="L488" s="43"/>
      <c r="M488" s="41"/>
      <c r="N488" s="1" t="s">
        <v>524</v>
      </c>
    </row>
    <row r="489" spans="1:51" ht="30" customHeight="1" x14ac:dyDescent="0.3">
      <c r="A489" s="8" t="s">
        <v>1499</v>
      </c>
      <c r="B489" s="8" t="s">
        <v>1514</v>
      </c>
      <c r="C489" s="8" t="s">
        <v>83</v>
      </c>
      <c r="D489" s="9">
        <v>1</v>
      </c>
      <c r="E489" s="13">
        <v>1478</v>
      </c>
      <c r="F489" s="14">
        <f>TRUNC(E489*D489,1)</f>
        <v>1478</v>
      </c>
      <c r="G489" s="13">
        <v>8403</v>
      </c>
      <c r="H489" s="14">
        <f>TRUNC(G489*D489,1)</f>
        <v>8403</v>
      </c>
      <c r="I489" s="13">
        <v>168</v>
      </c>
      <c r="J489" s="14">
        <f>TRUNC(I489*D489,1)</f>
        <v>168</v>
      </c>
      <c r="K489" s="13">
        <f t="shared" ref="K489:L491" si="90">TRUNC(E489+G489+I489,1)</f>
        <v>10049</v>
      </c>
      <c r="L489" s="14">
        <f t="shared" si="90"/>
        <v>10049</v>
      </c>
      <c r="M489" s="8" t="s">
        <v>1515</v>
      </c>
      <c r="N489" s="2" t="s">
        <v>524</v>
      </c>
      <c r="O489" s="2" t="s">
        <v>1516</v>
      </c>
      <c r="P489" s="2" t="s">
        <v>64</v>
      </c>
      <c r="Q489" s="2" t="s">
        <v>65</v>
      </c>
      <c r="R489" s="2" t="s">
        <v>65</v>
      </c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2" t="s">
        <v>52</v>
      </c>
      <c r="AW489" s="2" t="s">
        <v>1517</v>
      </c>
      <c r="AX489" s="2" t="s">
        <v>52</v>
      </c>
      <c r="AY489" s="2" t="s">
        <v>52</v>
      </c>
    </row>
    <row r="490" spans="1:51" ht="30" customHeight="1" x14ac:dyDescent="0.3">
      <c r="A490" s="8" t="s">
        <v>1504</v>
      </c>
      <c r="B490" s="8" t="s">
        <v>52</v>
      </c>
      <c r="C490" s="8" t="s">
        <v>83</v>
      </c>
      <c r="D490" s="9">
        <v>1</v>
      </c>
      <c r="E490" s="13">
        <v>1672</v>
      </c>
      <c r="F490" s="14">
        <f>TRUNC(E490*D490,1)</f>
        <v>1672</v>
      </c>
      <c r="G490" s="13">
        <v>0</v>
      </c>
      <c r="H490" s="14">
        <f>TRUNC(G490*D490,1)</f>
        <v>0</v>
      </c>
      <c r="I490" s="13">
        <v>0</v>
      </c>
      <c r="J490" s="14">
        <f>TRUNC(I490*D490,1)</f>
        <v>0</v>
      </c>
      <c r="K490" s="13">
        <f t="shared" si="90"/>
        <v>1672</v>
      </c>
      <c r="L490" s="14">
        <f t="shared" si="90"/>
        <v>1672</v>
      </c>
      <c r="M490" s="8" t="s">
        <v>1505</v>
      </c>
      <c r="N490" s="2" t="s">
        <v>524</v>
      </c>
      <c r="O490" s="2" t="s">
        <v>1506</v>
      </c>
      <c r="P490" s="2" t="s">
        <v>64</v>
      </c>
      <c r="Q490" s="2" t="s">
        <v>65</v>
      </c>
      <c r="R490" s="2" t="s">
        <v>65</v>
      </c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2" t="s">
        <v>52</v>
      </c>
      <c r="AW490" s="2" t="s">
        <v>1518</v>
      </c>
      <c r="AX490" s="2" t="s">
        <v>52</v>
      </c>
      <c r="AY490" s="2" t="s">
        <v>52</v>
      </c>
    </row>
    <row r="491" spans="1:51" ht="30" customHeight="1" x14ac:dyDescent="0.3">
      <c r="A491" s="8" t="s">
        <v>1508</v>
      </c>
      <c r="B491" s="8" t="s">
        <v>1509</v>
      </c>
      <c r="C491" s="8" t="s">
        <v>83</v>
      </c>
      <c r="D491" s="9">
        <v>1</v>
      </c>
      <c r="E491" s="13">
        <v>0</v>
      </c>
      <c r="F491" s="14">
        <f>TRUNC(E491*D491,1)</f>
        <v>0</v>
      </c>
      <c r="G491" s="13">
        <v>14954</v>
      </c>
      <c r="H491" s="14">
        <f>TRUNC(G491*D491,1)</f>
        <v>14954</v>
      </c>
      <c r="I491" s="13">
        <v>0</v>
      </c>
      <c r="J491" s="14">
        <f>TRUNC(I491*D491,1)</f>
        <v>0</v>
      </c>
      <c r="K491" s="13">
        <f t="shared" si="90"/>
        <v>14954</v>
      </c>
      <c r="L491" s="14">
        <f t="shared" si="90"/>
        <v>14954</v>
      </c>
      <c r="M491" s="8" t="s">
        <v>1510</v>
      </c>
      <c r="N491" s="2" t="s">
        <v>524</v>
      </c>
      <c r="O491" s="2" t="s">
        <v>1511</v>
      </c>
      <c r="P491" s="2" t="s">
        <v>64</v>
      </c>
      <c r="Q491" s="2" t="s">
        <v>65</v>
      </c>
      <c r="R491" s="2" t="s">
        <v>65</v>
      </c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2" t="s">
        <v>52</v>
      </c>
      <c r="AW491" s="2" t="s">
        <v>1519</v>
      </c>
      <c r="AX491" s="2" t="s">
        <v>52</v>
      </c>
      <c r="AY491" s="2" t="s">
        <v>52</v>
      </c>
    </row>
    <row r="492" spans="1:51" ht="30" customHeight="1" x14ac:dyDescent="0.3">
      <c r="A492" s="8" t="s">
        <v>730</v>
      </c>
      <c r="B492" s="8" t="s">
        <v>52</v>
      </c>
      <c r="C492" s="8" t="s">
        <v>52</v>
      </c>
      <c r="D492" s="9"/>
      <c r="E492" s="13"/>
      <c r="F492" s="14">
        <f>TRUNC(SUMIF(N489:N491, N488, F489:F491),0)</f>
        <v>3150</v>
      </c>
      <c r="G492" s="13"/>
      <c r="H492" s="14">
        <f>TRUNC(SUMIF(N489:N491, N488, H489:H491),0)</f>
        <v>23357</v>
      </c>
      <c r="I492" s="13"/>
      <c r="J492" s="14">
        <f>TRUNC(SUMIF(N489:N491, N488, J489:J491),0)</f>
        <v>168</v>
      </c>
      <c r="K492" s="13"/>
      <c r="L492" s="14">
        <f>F492+H492+J492</f>
        <v>26675</v>
      </c>
      <c r="M492" s="8" t="s">
        <v>52</v>
      </c>
      <c r="N492" s="2" t="s">
        <v>72</v>
      </c>
      <c r="O492" s="2" t="s">
        <v>72</v>
      </c>
      <c r="P492" s="2" t="s">
        <v>52</v>
      </c>
      <c r="Q492" s="2" t="s">
        <v>52</v>
      </c>
      <c r="R492" s="2" t="s">
        <v>52</v>
      </c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2" t="s">
        <v>52</v>
      </c>
      <c r="AW492" s="2" t="s">
        <v>52</v>
      </c>
      <c r="AX492" s="2" t="s">
        <v>52</v>
      </c>
      <c r="AY492" s="2" t="s">
        <v>52</v>
      </c>
    </row>
    <row r="493" spans="1:51" ht="30" customHeight="1" x14ac:dyDescent="0.3">
      <c r="A493" s="9"/>
      <c r="B493" s="9"/>
      <c r="C493" s="9"/>
      <c r="D493" s="9"/>
      <c r="E493" s="13"/>
      <c r="F493" s="14"/>
      <c r="G493" s="13"/>
      <c r="H493" s="14"/>
      <c r="I493" s="13"/>
      <c r="J493" s="14"/>
      <c r="K493" s="13"/>
      <c r="L493" s="14"/>
      <c r="M493" s="9"/>
    </row>
    <row r="494" spans="1:51" ht="30" customHeight="1" x14ac:dyDescent="0.3">
      <c r="A494" s="41" t="s">
        <v>1520</v>
      </c>
      <c r="B494" s="41"/>
      <c r="C494" s="41"/>
      <c r="D494" s="41"/>
      <c r="E494" s="42"/>
      <c r="F494" s="43"/>
      <c r="G494" s="42"/>
      <c r="H494" s="43"/>
      <c r="I494" s="42"/>
      <c r="J494" s="43"/>
      <c r="K494" s="42"/>
      <c r="L494" s="43"/>
      <c r="M494" s="41"/>
      <c r="N494" s="1" t="s">
        <v>529</v>
      </c>
    </row>
    <row r="495" spans="1:51" ht="30" customHeight="1" x14ac:dyDescent="0.3">
      <c r="A495" s="8" t="s">
        <v>1499</v>
      </c>
      <c r="B495" s="8" t="s">
        <v>1500</v>
      </c>
      <c r="C495" s="8" t="s">
        <v>83</v>
      </c>
      <c r="D495" s="9">
        <v>1</v>
      </c>
      <c r="E495" s="13">
        <v>126</v>
      </c>
      <c r="F495" s="14">
        <f>TRUNC(E495*D495,1)</f>
        <v>126</v>
      </c>
      <c r="G495" s="13">
        <v>2142</v>
      </c>
      <c r="H495" s="14">
        <f>TRUNC(G495*D495,1)</f>
        <v>2142</v>
      </c>
      <c r="I495" s="13">
        <v>0</v>
      </c>
      <c r="J495" s="14">
        <f>TRUNC(I495*D495,1)</f>
        <v>0</v>
      </c>
      <c r="K495" s="13">
        <f t="shared" ref="K495:L497" si="91">TRUNC(E495+G495+I495,1)</f>
        <v>2268</v>
      </c>
      <c r="L495" s="14">
        <f t="shared" si="91"/>
        <v>2268</v>
      </c>
      <c r="M495" s="8" t="s">
        <v>1501</v>
      </c>
      <c r="N495" s="2" t="s">
        <v>529</v>
      </c>
      <c r="O495" s="2" t="s">
        <v>1502</v>
      </c>
      <c r="P495" s="2" t="s">
        <v>64</v>
      </c>
      <c r="Q495" s="2" t="s">
        <v>65</v>
      </c>
      <c r="R495" s="2" t="s">
        <v>65</v>
      </c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2" t="s">
        <v>52</v>
      </c>
      <c r="AW495" s="2" t="s">
        <v>1521</v>
      </c>
      <c r="AX495" s="2" t="s">
        <v>52</v>
      </c>
      <c r="AY495" s="2" t="s">
        <v>52</v>
      </c>
    </row>
    <row r="496" spans="1:51" ht="30" customHeight="1" x14ac:dyDescent="0.3">
      <c r="A496" s="8" t="s">
        <v>1522</v>
      </c>
      <c r="B496" s="8" t="s">
        <v>1523</v>
      </c>
      <c r="C496" s="8" t="s">
        <v>83</v>
      </c>
      <c r="D496" s="9">
        <v>1</v>
      </c>
      <c r="E496" s="13">
        <v>515</v>
      </c>
      <c r="F496" s="14">
        <f>TRUNC(E496*D496,1)</f>
        <v>515</v>
      </c>
      <c r="G496" s="13">
        <v>0</v>
      </c>
      <c r="H496" s="14">
        <f>TRUNC(G496*D496,1)</f>
        <v>0</v>
      </c>
      <c r="I496" s="13">
        <v>0</v>
      </c>
      <c r="J496" s="14">
        <f>TRUNC(I496*D496,1)</f>
        <v>0</v>
      </c>
      <c r="K496" s="13">
        <f t="shared" si="91"/>
        <v>515</v>
      </c>
      <c r="L496" s="14">
        <f t="shared" si="91"/>
        <v>515</v>
      </c>
      <c r="M496" s="8" t="s">
        <v>1524</v>
      </c>
      <c r="N496" s="2" t="s">
        <v>529</v>
      </c>
      <c r="O496" s="2" t="s">
        <v>1525</v>
      </c>
      <c r="P496" s="2" t="s">
        <v>64</v>
      </c>
      <c r="Q496" s="2" t="s">
        <v>65</v>
      </c>
      <c r="R496" s="2" t="s">
        <v>65</v>
      </c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2" t="s">
        <v>52</v>
      </c>
      <c r="AW496" s="2" t="s">
        <v>1526</v>
      </c>
      <c r="AX496" s="2" t="s">
        <v>52</v>
      </c>
      <c r="AY496" s="2" t="s">
        <v>52</v>
      </c>
    </row>
    <row r="497" spans="1:51" ht="30" customHeight="1" x14ac:dyDescent="0.3">
      <c r="A497" s="8" t="s">
        <v>1527</v>
      </c>
      <c r="B497" s="8" t="s">
        <v>1528</v>
      </c>
      <c r="C497" s="8" t="s">
        <v>83</v>
      </c>
      <c r="D497" s="9">
        <v>1</v>
      </c>
      <c r="E497" s="13">
        <v>0</v>
      </c>
      <c r="F497" s="14">
        <f>TRUNC(E497*D497,1)</f>
        <v>0</v>
      </c>
      <c r="G497" s="13">
        <v>5365</v>
      </c>
      <c r="H497" s="14">
        <f>TRUNC(G497*D497,1)</f>
        <v>5365</v>
      </c>
      <c r="I497" s="13">
        <v>0</v>
      </c>
      <c r="J497" s="14">
        <f>TRUNC(I497*D497,1)</f>
        <v>0</v>
      </c>
      <c r="K497" s="13">
        <f t="shared" si="91"/>
        <v>5365</v>
      </c>
      <c r="L497" s="14">
        <f t="shared" si="91"/>
        <v>5365</v>
      </c>
      <c r="M497" s="8" t="s">
        <v>1529</v>
      </c>
      <c r="N497" s="2" t="s">
        <v>529</v>
      </c>
      <c r="O497" s="2" t="s">
        <v>1530</v>
      </c>
      <c r="P497" s="2" t="s">
        <v>64</v>
      </c>
      <c r="Q497" s="2" t="s">
        <v>65</v>
      </c>
      <c r="R497" s="2" t="s">
        <v>65</v>
      </c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2" t="s">
        <v>52</v>
      </c>
      <c r="AW497" s="2" t="s">
        <v>1531</v>
      </c>
      <c r="AX497" s="2" t="s">
        <v>52</v>
      </c>
      <c r="AY497" s="2" t="s">
        <v>52</v>
      </c>
    </row>
    <row r="498" spans="1:51" ht="30" customHeight="1" x14ac:dyDescent="0.3">
      <c r="A498" s="8" t="s">
        <v>730</v>
      </c>
      <c r="B498" s="8" t="s">
        <v>52</v>
      </c>
      <c r="C498" s="8" t="s">
        <v>52</v>
      </c>
      <c r="D498" s="9"/>
      <c r="E498" s="13"/>
      <c r="F498" s="14">
        <f>TRUNC(SUMIF(N495:N497, N494, F495:F497),0)</f>
        <v>641</v>
      </c>
      <c r="G498" s="13"/>
      <c r="H498" s="14">
        <f>TRUNC(SUMIF(N495:N497, N494, H495:H497),0)</f>
        <v>7507</v>
      </c>
      <c r="I498" s="13"/>
      <c r="J498" s="14">
        <f>TRUNC(SUMIF(N495:N497, N494, J495:J497),0)</f>
        <v>0</v>
      </c>
      <c r="K498" s="13"/>
      <c r="L498" s="14">
        <f>F498+H498+J498</f>
        <v>8148</v>
      </c>
      <c r="M498" s="8" t="s">
        <v>52</v>
      </c>
      <c r="N498" s="2" t="s">
        <v>72</v>
      </c>
      <c r="O498" s="2" t="s">
        <v>72</v>
      </c>
      <c r="P498" s="2" t="s">
        <v>52</v>
      </c>
      <c r="Q498" s="2" t="s">
        <v>52</v>
      </c>
      <c r="R498" s="2" t="s">
        <v>52</v>
      </c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2" t="s">
        <v>52</v>
      </c>
      <c r="AW498" s="2" t="s">
        <v>52</v>
      </c>
      <c r="AX498" s="2" t="s">
        <v>52</v>
      </c>
      <c r="AY498" s="2" t="s">
        <v>52</v>
      </c>
    </row>
    <row r="499" spans="1:51" ht="30" customHeight="1" x14ac:dyDescent="0.3">
      <c r="A499" s="9"/>
      <c r="B499" s="9"/>
      <c r="C499" s="9"/>
      <c r="D499" s="9"/>
      <c r="E499" s="13"/>
      <c r="F499" s="14"/>
      <c r="G499" s="13"/>
      <c r="H499" s="14"/>
      <c r="I499" s="13"/>
      <c r="J499" s="14"/>
      <c r="K499" s="13"/>
      <c r="L499" s="14"/>
      <c r="M499" s="9"/>
    </row>
    <row r="500" spans="1:51" ht="30" customHeight="1" x14ac:dyDescent="0.3">
      <c r="A500" s="41" t="s">
        <v>1532</v>
      </c>
      <c r="B500" s="41"/>
      <c r="C500" s="41"/>
      <c r="D500" s="41"/>
      <c r="E500" s="42"/>
      <c r="F500" s="43"/>
      <c r="G500" s="42"/>
      <c r="H500" s="43"/>
      <c r="I500" s="42"/>
      <c r="J500" s="43"/>
      <c r="K500" s="42"/>
      <c r="L500" s="43"/>
      <c r="M500" s="41"/>
      <c r="N500" s="1" t="s">
        <v>533</v>
      </c>
    </row>
    <row r="501" spans="1:51" ht="30" customHeight="1" x14ac:dyDescent="0.3">
      <c r="A501" s="8" t="s">
        <v>1499</v>
      </c>
      <c r="B501" s="8" t="s">
        <v>1514</v>
      </c>
      <c r="C501" s="8" t="s">
        <v>83</v>
      </c>
      <c r="D501" s="9">
        <v>1</v>
      </c>
      <c r="E501" s="13">
        <v>1478</v>
      </c>
      <c r="F501" s="14">
        <f>TRUNC(E501*D501,1)</f>
        <v>1478</v>
      </c>
      <c r="G501" s="13">
        <v>8403</v>
      </c>
      <c r="H501" s="14">
        <f>TRUNC(G501*D501,1)</f>
        <v>8403</v>
      </c>
      <c r="I501" s="13">
        <v>168</v>
      </c>
      <c r="J501" s="14">
        <f>TRUNC(I501*D501,1)</f>
        <v>168</v>
      </c>
      <c r="K501" s="13">
        <f t="shared" ref="K501:L503" si="92">TRUNC(E501+G501+I501,1)</f>
        <v>10049</v>
      </c>
      <c r="L501" s="14">
        <f t="shared" si="92"/>
        <v>10049</v>
      </c>
      <c r="M501" s="8" t="s">
        <v>1515</v>
      </c>
      <c r="N501" s="2" t="s">
        <v>533</v>
      </c>
      <c r="O501" s="2" t="s">
        <v>1516</v>
      </c>
      <c r="P501" s="2" t="s">
        <v>64</v>
      </c>
      <c r="Q501" s="2" t="s">
        <v>65</v>
      </c>
      <c r="R501" s="2" t="s">
        <v>65</v>
      </c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2" t="s">
        <v>52</v>
      </c>
      <c r="AW501" s="2" t="s">
        <v>1533</v>
      </c>
      <c r="AX501" s="2" t="s">
        <v>52</v>
      </c>
      <c r="AY501" s="2" t="s">
        <v>52</v>
      </c>
    </row>
    <row r="502" spans="1:51" ht="30" customHeight="1" x14ac:dyDescent="0.3">
      <c r="A502" s="8" t="s">
        <v>1522</v>
      </c>
      <c r="B502" s="8" t="s">
        <v>1523</v>
      </c>
      <c r="C502" s="8" t="s">
        <v>83</v>
      </c>
      <c r="D502" s="9">
        <v>1</v>
      </c>
      <c r="E502" s="13">
        <v>515</v>
      </c>
      <c r="F502" s="14">
        <f>TRUNC(E502*D502,1)</f>
        <v>515</v>
      </c>
      <c r="G502" s="13">
        <v>0</v>
      </c>
      <c r="H502" s="14">
        <f>TRUNC(G502*D502,1)</f>
        <v>0</v>
      </c>
      <c r="I502" s="13">
        <v>0</v>
      </c>
      <c r="J502" s="14">
        <f>TRUNC(I502*D502,1)</f>
        <v>0</v>
      </c>
      <c r="K502" s="13">
        <f t="shared" si="92"/>
        <v>515</v>
      </c>
      <c r="L502" s="14">
        <f t="shared" si="92"/>
        <v>515</v>
      </c>
      <c r="M502" s="8" t="s">
        <v>1524</v>
      </c>
      <c r="N502" s="2" t="s">
        <v>533</v>
      </c>
      <c r="O502" s="2" t="s">
        <v>1525</v>
      </c>
      <c r="P502" s="2" t="s">
        <v>64</v>
      </c>
      <c r="Q502" s="2" t="s">
        <v>65</v>
      </c>
      <c r="R502" s="2" t="s">
        <v>65</v>
      </c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2" t="s">
        <v>52</v>
      </c>
      <c r="AW502" s="2" t="s">
        <v>1534</v>
      </c>
      <c r="AX502" s="2" t="s">
        <v>52</v>
      </c>
      <c r="AY502" s="2" t="s">
        <v>52</v>
      </c>
    </row>
    <row r="503" spans="1:51" ht="30" customHeight="1" x14ac:dyDescent="0.3">
      <c r="A503" s="8" t="s">
        <v>1527</v>
      </c>
      <c r="B503" s="8" t="s">
        <v>1528</v>
      </c>
      <c r="C503" s="8" t="s">
        <v>83</v>
      </c>
      <c r="D503" s="9">
        <v>1</v>
      </c>
      <c r="E503" s="13">
        <v>0</v>
      </c>
      <c r="F503" s="14">
        <f>TRUNC(E503*D503,1)</f>
        <v>0</v>
      </c>
      <c r="G503" s="13">
        <v>5365</v>
      </c>
      <c r="H503" s="14">
        <f>TRUNC(G503*D503,1)</f>
        <v>5365</v>
      </c>
      <c r="I503" s="13">
        <v>0</v>
      </c>
      <c r="J503" s="14">
        <f>TRUNC(I503*D503,1)</f>
        <v>0</v>
      </c>
      <c r="K503" s="13">
        <f t="shared" si="92"/>
        <v>5365</v>
      </c>
      <c r="L503" s="14">
        <f t="shared" si="92"/>
        <v>5365</v>
      </c>
      <c r="M503" s="8" t="s">
        <v>1529</v>
      </c>
      <c r="N503" s="2" t="s">
        <v>533</v>
      </c>
      <c r="O503" s="2" t="s">
        <v>1530</v>
      </c>
      <c r="P503" s="2" t="s">
        <v>64</v>
      </c>
      <c r="Q503" s="2" t="s">
        <v>65</v>
      </c>
      <c r="R503" s="2" t="s">
        <v>65</v>
      </c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2" t="s">
        <v>52</v>
      </c>
      <c r="AW503" s="2" t="s">
        <v>1535</v>
      </c>
      <c r="AX503" s="2" t="s">
        <v>52</v>
      </c>
      <c r="AY503" s="2" t="s">
        <v>52</v>
      </c>
    </row>
    <row r="504" spans="1:51" ht="30" customHeight="1" x14ac:dyDescent="0.3">
      <c r="A504" s="8" t="s">
        <v>730</v>
      </c>
      <c r="B504" s="8" t="s">
        <v>52</v>
      </c>
      <c r="C504" s="8" t="s">
        <v>52</v>
      </c>
      <c r="D504" s="9"/>
      <c r="E504" s="13"/>
      <c r="F504" s="14">
        <f>TRUNC(SUMIF(N501:N503, N500, F501:F503),0)</f>
        <v>1993</v>
      </c>
      <c r="G504" s="13"/>
      <c r="H504" s="14">
        <f>TRUNC(SUMIF(N501:N503, N500, H501:H503),0)</f>
        <v>13768</v>
      </c>
      <c r="I504" s="13"/>
      <c r="J504" s="14">
        <f>TRUNC(SUMIF(N501:N503, N500, J501:J503),0)</f>
        <v>168</v>
      </c>
      <c r="K504" s="13"/>
      <c r="L504" s="14">
        <f>F504+H504+J504</f>
        <v>15929</v>
      </c>
      <c r="M504" s="8" t="s">
        <v>52</v>
      </c>
      <c r="N504" s="2" t="s">
        <v>72</v>
      </c>
      <c r="O504" s="2" t="s">
        <v>72</v>
      </c>
      <c r="P504" s="2" t="s">
        <v>52</v>
      </c>
      <c r="Q504" s="2" t="s">
        <v>52</v>
      </c>
      <c r="R504" s="2" t="s">
        <v>52</v>
      </c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2" t="s">
        <v>52</v>
      </c>
      <c r="AW504" s="2" t="s">
        <v>52</v>
      </c>
      <c r="AX504" s="2" t="s">
        <v>52</v>
      </c>
      <c r="AY504" s="2" t="s">
        <v>52</v>
      </c>
    </row>
    <row r="505" spans="1:51" ht="30" customHeight="1" x14ac:dyDescent="0.3">
      <c r="A505" s="9"/>
      <c r="B505" s="9"/>
      <c r="C505" s="9"/>
      <c r="D505" s="9"/>
      <c r="E505" s="13"/>
      <c r="F505" s="14"/>
      <c r="G505" s="13"/>
      <c r="H505" s="14"/>
      <c r="I505" s="13"/>
      <c r="J505" s="14"/>
      <c r="K505" s="13"/>
      <c r="L505" s="14"/>
      <c r="M505" s="9"/>
    </row>
    <row r="506" spans="1:51" ht="30" customHeight="1" x14ac:dyDescent="0.3">
      <c r="A506" s="41" t="s">
        <v>1536</v>
      </c>
      <c r="B506" s="41"/>
      <c r="C506" s="41"/>
      <c r="D506" s="41"/>
      <c r="E506" s="42"/>
      <c r="F506" s="43"/>
      <c r="G506" s="42"/>
      <c r="H506" s="43"/>
      <c r="I506" s="42"/>
      <c r="J506" s="43"/>
      <c r="K506" s="42"/>
      <c r="L506" s="43"/>
      <c r="M506" s="41"/>
      <c r="N506" s="1" t="s">
        <v>537</v>
      </c>
    </row>
    <row r="507" spans="1:51" ht="30" customHeight="1" x14ac:dyDescent="0.3">
      <c r="A507" s="8" t="s">
        <v>1499</v>
      </c>
      <c r="B507" s="8" t="s">
        <v>1537</v>
      </c>
      <c r="C507" s="8" t="s">
        <v>83</v>
      </c>
      <c r="D507" s="9">
        <v>1</v>
      </c>
      <c r="E507" s="13">
        <v>1478</v>
      </c>
      <c r="F507" s="14">
        <f>TRUNC(E507*D507,1)</f>
        <v>1478</v>
      </c>
      <c r="G507" s="13">
        <v>10083</v>
      </c>
      <c r="H507" s="14">
        <f>TRUNC(G507*D507,1)</f>
        <v>10083</v>
      </c>
      <c r="I507" s="13">
        <v>168</v>
      </c>
      <c r="J507" s="14">
        <f>TRUNC(I507*D507,1)</f>
        <v>168</v>
      </c>
      <c r="K507" s="13">
        <f t="shared" ref="K507:L509" si="93">TRUNC(E507+G507+I507,1)</f>
        <v>11729</v>
      </c>
      <c r="L507" s="14">
        <f t="shared" si="93"/>
        <v>11729</v>
      </c>
      <c r="M507" s="8" t="s">
        <v>1538</v>
      </c>
      <c r="N507" s="2" t="s">
        <v>537</v>
      </c>
      <c r="O507" s="2" t="s">
        <v>1539</v>
      </c>
      <c r="P507" s="2" t="s">
        <v>64</v>
      </c>
      <c r="Q507" s="2" t="s">
        <v>65</v>
      </c>
      <c r="R507" s="2" t="s">
        <v>65</v>
      </c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2" t="s">
        <v>52</v>
      </c>
      <c r="AW507" s="2" t="s">
        <v>1540</v>
      </c>
      <c r="AX507" s="2" t="s">
        <v>52</v>
      </c>
      <c r="AY507" s="2" t="s">
        <v>52</v>
      </c>
    </row>
    <row r="508" spans="1:51" ht="30" customHeight="1" x14ac:dyDescent="0.3">
      <c r="A508" s="8" t="s">
        <v>1522</v>
      </c>
      <c r="B508" s="8" t="s">
        <v>1523</v>
      </c>
      <c r="C508" s="8" t="s">
        <v>83</v>
      </c>
      <c r="D508" s="9">
        <v>1</v>
      </c>
      <c r="E508" s="13">
        <v>515</v>
      </c>
      <c r="F508" s="14">
        <f>TRUNC(E508*D508,1)</f>
        <v>515</v>
      </c>
      <c r="G508" s="13">
        <v>0</v>
      </c>
      <c r="H508" s="14">
        <f>TRUNC(G508*D508,1)</f>
        <v>0</v>
      </c>
      <c r="I508" s="13">
        <v>0</v>
      </c>
      <c r="J508" s="14">
        <f>TRUNC(I508*D508,1)</f>
        <v>0</v>
      </c>
      <c r="K508" s="13">
        <f t="shared" si="93"/>
        <v>515</v>
      </c>
      <c r="L508" s="14">
        <f t="shared" si="93"/>
        <v>515</v>
      </c>
      <c r="M508" s="8" t="s">
        <v>1524</v>
      </c>
      <c r="N508" s="2" t="s">
        <v>537</v>
      </c>
      <c r="O508" s="2" t="s">
        <v>1525</v>
      </c>
      <c r="P508" s="2" t="s">
        <v>64</v>
      </c>
      <c r="Q508" s="2" t="s">
        <v>65</v>
      </c>
      <c r="R508" s="2" t="s">
        <v>65</v>
      </c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2" t="s">
        <v>52</v>
      </c>
      <c r="AW508" s="2" t="s">
        <v>1541</v>
      </c>
      <c r="AX508" s="2" t="s">
        <v>52</v>
      </c>
      <c r="AY508" s="2" t="s">
        <v>52</v>
      </c>
    </row>
    <row r="509" spans="1:51" ht="30" customHeight="1" x14ac:dyDescent="0.3">
      <c r="A509" s="8" t="s">
        <v>1527</v>
      </c>
      <c r="B509" s="8" t="s">
        <v>1542</v>
      </c>
      <c r="C509" s="8" t="s">
        <v>83</v>
      </c>
      <c r="D509" s="9">
        <v>1</v>
      </c>
      <c r="E509" s="13">
        <f>일위대가목록!E117</f>
        <v>0</v>
      </c>
      <c r="F509" s="14">
        <f>TRUNC(E509*D509,1)</f>
        <v>0</v>
      </c>
      <c r="G509" s="13">
        <f>일위대가목록!F117</f>
        <v>6438</v>
      </c>
      <c r="H509" s="14">
        <f>TRUNC(G509*D509,1)</f>
        <v>6438</v>
      </c>
      <c r="I509" s="13">
        <f>일위대가목록!G117</f>
        <v>0</v>
      </c>
      <c r="J509" s="14">
        <f>TRUNC(I509*D509,1)</f>
        <v>0</v>
      </c>
      <c r="K509" s="13">
        <f t="shared" si="93"/>
        <v>6438</v>
      </c>
      <c r="L509" s="14">
        <f t="shared" si="93"/>
        <v>6438</v>
      </c>
      <c r="M509" s="8" t="s">
        <v>1543</v>
      </c>
      <c r="N509" s="2" t="s">
        <v>537</v>
      </c>
      <c r="O509" s="2" t="s">
        <v>1544</v>
      </c>
      <c r="P509" s="2" t="s">
        <v>64</v>
      </c>
      <c r="Q509" s="2" t="s">
        <v>65</v>
      </c>
      <c r="R509" s="2" t="s">
        <v>65</v>
      </c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2" t="s">
        <v>52</v>
      </c>
      <c r="AW509" s="2" t="s">
        <v>1545</v>
      </c>
      <c r="AX509" s="2" t="s">
        <v>52</v>
      </c>
      <c r="AY509" s="2" t="s">
        <v>52</v>
      </c>
    </row>
    <row r="510" spans="1:51" ht="30" customHeight="1" x14ac:dyDescent="0.3">
      <c r="A510" s="8" t="s">
        <v>730</v>
      </c>
      <c r="B510" s="8" t="s">
        <v>52</v>
      </c>
      <c r="C510" s="8" t="s">
        <v>52</v>
      </c>
      <c r="D510" s="9"/>
      <c r="E510" s="13"/>
      <c r="F510" s="14">
        <f>TRUNC(SUMIF(N507:N509, N506, F507:F509),0)</f>
        <v>1993</v>
      </c>
      <c r="G510" s="13"/>
      <c r="H510" s="14">
        <f>TRUNC(SUMIF(N507:N509, N506, H507:H509),0)</f>
        <v>16521</v>
      </c>
      <c r="I510" s="13"/>
      <c r="J510" s="14">
        <f>TRUNC(SUMIF(N507:N509, N506, J507:J509),0)</f>
        <v>168</v>
      </c>
      <c r="K510" s="13"/>
      <c r="L510" s="14">
        <f>F510+H510+J510</f>
        <v>18682</v>
      </c>
      <c r="M510" s="8" t="s">
        <v>52</v>
      </c>
      <c r="N510" s="2" t="s">
        <v>72</v>
      </c>
      <c r="O510" s="2" t="s">
        <v>72</v>
      </c>
      <c r="P510" s="2" t="s">
        <v>52</v>
      </c>
      <c r="Q510" s="2" t="s">
        <v>52</v>
      </c>
      <c r="R510" s="2" t="s">
        <v>52</v>
      </c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2" t="s">
        <v>52</v>
      </c>
      <c r="AW510" s="2" t="s">
        <v>52</v>
      </c>
      <c r="AX510" s="2" t="s">
        <v>52</v>
      </c>
      <c r="AY510" s="2" t="s">
        <v>52</v>
      </c>
    </row>
    <row r="511" spans="1:51" ht="30" customHeight="1" x14ac:dyDescent="0.3">
      <c r="A511" s="9"/>
      <c r="B511" s="9"/>
      <c r="C511" s="9"/>
      <c r="D511" s="9"/>
      <c r="E511" s="13"/>
      <c r="F511" s="14"/>
      <c r="G511" s="13"/>
      <c r="H511" s="14"/>
      <c r="I511" s="13"/>
      <c r="J511" s="14"/>
      <c r="K511" s="13"/>
      <c r="L511" s="14"/>
      <c r="M511" s="9"/>
    </row>
    <row r="512" spans="1:51" ht="30" customHeight="1" x14ac:dyDescent="0.3">
      <c r="A512" s="41" t="s">
        <v>1546</v>
      </c>
      <c r="B512" s="41"/>
      <c r="C512" s="41"/>
      <c r="D512" s="41"/>
      <c r="E512" s="42"/>
      <c r="F512" s="43"/>
      <c r="G512" s="42"/>
      <c r="H512" s="43"/>
      <c r="I512" s="42"/>
      <c r="J512" s="43"/>
      <c r="K512" s="42"/>
      <c r="L512" s="43"/>
      <c r="M512" s="41"/>
      <c r="N512" s="1" t="s">
        <v>590</v>
      </c>
    </row>
    <row r="513" spans="1:51" ht="30" customHeight="1" x14ac:dyDescent="0.3">
      <c r="A513" s="8" t="s">
        <v>793</v>
      </c>
      <c r="B513" s="8" t="s">
        <v>786</v>
      </c>
      <c r="C513" s="8" t="s">
        <v>787</v>
      </c>
      <c r="D513" s="9">
        <v>3.5999999999999997E-2</v>
      </c>
      <c r="E513" s="13">
        <f>단가대비표!O162</f>
        <v>0</v>
      </c>
      <c r="F513" s="14">
        <f>TRUNC(E513*D513,1)</f>
        <v>0</v>
      </c>
      <c r="G513" s="13">
        <f>단가대비표!P162</f>
        <v>217895</v>
      </c>
      <c r="H513" s="14">
        <f>TRUNC(G513*D513,1)</f>
        <v>7844.2</v>
      </c>
      <c r="I513" s="13">
        <f>단가대비표!V162</f>
        <v>0</v>
      </c>
      <c r="J513" s="14">
        <f>TRUNC(I513*D513,1)</f>
        <v>0</v>
      </c>
      <c r="K513" s="13">
        <f>TRUNC(E513+G513+I513,1)</f>
        <v>217895</v>
      </c>
      <c r="L513" s="14">
        <f>TRUNC(F513+H513+J513,1)</f>
        <v>7844.2</v>
      </c>
      <c r="M513" s="8" t="s">
        <v>794</v>
      </c>
      <c r="N513" s="2" t="s">
        <v>590</v>
      </c>
      <c r="O513" s="2" t="s">
        <v>795</v>
      </c>
      <c r="P513" s="2" t="s">
        <v>65</v>
      </c>
      <c r="Q513" s="2" t="s">
        <v>65</v>
      </c>
      <c r="R513" s="2" t="s">
        <v>64</v>
      </c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2" t="s">
        <v>52</v>
      </c>
      <c r="AW513" s="2" t="s">
        <v>1548</v>
      </c>
      <c r="AX513" s="2" t="s">
        <v>52</v>
      </c>
      <c r="AY513" s="2" t="s">
        <v>52</v>
      </c>
    </row>
    <row r="514" spans="1:51" ht="30" customHeight="1" x14ac:dyDescent="0.3">
      <c r="A514" s="8" t="s">
        <v>785</v>
      </c>
      <c r="B514" s="8" t="s">
        <v>786</v>
      </c>
      <c r="C514" s="8" t="s">
        <v>787</v>
      </c>
      <c r="D514" s="9">
        <v>0.03</v>
      </c>
      <c r="E514" s="13">
        <f>단가대비표!O151</f>
        <v>0</v>
      </c>
      <c r="F514" s="14">
        <f>TRUNC(E514*D514,1)</f>
        <v>0</v>
      </c>
      <c r="G514" s="13">
        <f>단가대비표!P151</f>
        <v>138989</v>
      </c>
      <c r="H514" s="14">
        <f>TRUNC(G514*D514,1)</f>
        <v>4169.6000000000004</v>
      </c>
      <c r="I514" s="13">
        <f>단가대비표!V151</f>
        <v>0</v>
      </c>
      <c r="J514" s="14">
        <f>TRUNC(I514*D514,1)</f>
        <v>0</v>
      </c>
      <c r="K514" s="13">
        <f>TRUNC(E514+G514+I514,1)</f>
        <v>138989</v>
      </c>
      <c r="L514" s="14">
        <f>TRUNC(F514+H514+J514,1)</f>
        <v>4169.6000000000004</v>
      </c>
      <c r="M514" s="8" t="s">
        <v>788</v>
      </c>
      <c r="N514" s="2" t="s">
        <v>590</v>
      </c>
      <c r="O514" s="2" t="s">
        <v>789</v>
      </c>
      <c r="P514" s="2" t="s">
        <v>65</v>
      </c>
      <c r="Q514" s="2" t="s">
        <v>65</v>
      </c>
      <c r="R514" s="2" t="s">
        <v>64</v>
      </c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2" t="s">
        <v>52</v>
      </c>
      <c r="AW514" s="2" t="s">
        <v>1549</v>
      </c>
      <c r="AX514" s="2" t="s">
        <v>52</v>
      </c>
      <c r="AY514" s="2" t="s">
        <v>52</v>
      </c>
    </row>
    <row r="515" spans="1:51" ht="30" customHeight="1" x14ac:dyDescent="0.3">
      <c r="A515" s="8" t="s">
        <v>730</v>
      </c>
      <c r="B515" s="8" t="s">
        <v>52</v>
      </c>
      <c r="C515" s="8" t="s">
        <v>52</v>
      </c>
      <c r="D515" s="9"/>
      <c r="E515" s="13"/>
      <c r="F515" s="14">
        <f>TRUNC(SUMIF(N513:N514, N512, F513:F514),0)</f>
        <v>0</v>
      </c>
      <c r="G515" s="13"/>
      <c r="H515" s="14">
        <f>TRUNC(SUMIF(N513:N514, N512, H513:H514),0)</f>
        <v>12013</v>
      </c>
      <c r="I515" s="13"/>
      <c r="J515" s="14">
        <f>TRUNC(SUMIF(N513:N514, N512, J513:J514),0)</f>
        <v>0</v>
      </c>
      <c r="K515" s="13"/>
      <c r="L515" s="14">
        <f>F515+H515+J515</f>
        <v>12013</v>
      </c>
      <c r="M515" s="8" t="s">
        <v>52</v>
      </c>
      <c r="N515" s="2" t="s">
        <v>72</v>
      </c>
      <c r="O515" s="2" t="s">
        <v>72</v>
      </c>
      <c r="P515" s="2" t="s">
        <v>52</v>
      </c>
      <c r="Q515" s="2" t="s">
        <v>52</v>
      </c>
      <c r="R515" s="2" t="s">
        <v>52</v>
      </c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2" t="s">
        <v>52</v>
      </c>
      <c r="AW515" s="2" t="s">
        <v>52</v>
      </c>
      <c r="AX515" s="2" t="s">
        <v>52</v>
      </c>
      <c r="AY515" s="2" t="s">
        <v>52</v>
      </c>
    </row>
    <row r="516" spans="1:51" ht="30" customHeight="1" x14ac:dyDescent="0.3">
      <c r="A516" s="9"/>
      <c r="B516" s="9"/>
      <c r="C516" s="9"/>
      <c r="D516" s="9"/>
      <c r="E516" s="13"/>
      <c r="F516" s="14"/>
      <c r="G516" s="13"/>
      <c r="H516" s="14"/>
      <c r="I516" s="13"/>
      <c r="J516" s="14"/>
      <c r="K516" s="13"/>
      <c r="L516" s="14"/>
      <c r="M516" s="9"/>
    </row>
    <row r="517" spans="1:51" ht="30" customHeight="1" x14ac:dyDescent="0.3">
      <c r="A517" s="41" t="s">
        <v>1550</v>
      </c>
      <c r="B517" s="41"/>
      <c r="C517" s="41"/>
      <c r="D517" s="41"/>
      <c r="E517" s="42"/>
      <c r="F517" s="43"/>
      <c r="G517" s="42"/>
      <c r="H517" s="43"/>
      <c r="I517" s="42"/>
      <c r="J517" s="43"/>
      <c r="K517" s="42"/>
      <c r="L517" s="43"/>
      <c r="M517" s="41"/>
      <c r="N517" s="1" t="s">
        <v>594</v>
      </c>
    </row>
    <row r="518" spans="1:51" ht="30" customHeight="1" x14ac:dyDescent="0.3">
      <c r="A518" s="8" t="s">
        <v>793</v>
      </c>
      <c r="B518" s="8" t="s">
        <v>786</v>
      </c>
      <c r="C518" s="8" t="s">
        <v>787</v>
      </c>
      <c r="D518" s="9">
        <v>6.0000000000000001E-3</v>
      </c>
      <c r="E518" s="13">
        <f>단가대비표!O162</f>
        <v>0</v>
      </c>
      <c r="F518" s="14">
        <f>TRUNC(E518*D518,1)</f>
        <v>0</v>
      </c>
      <c r="G518" s="13">
        <f>단가대비표!P162</f>
        <v>217895</v>
      </c>
      <c r="H518" s="14">
        <f>TRUNC(G518*D518,1)</f>
        <v>1307.3</v>
      </c>
      <c r="I518" s="13">
        <f>단가대비표!V162</f>
        <v>0</v>
      </c>
      <c r="J518" s="14">
        <f>TRUNC(I518*D518,1)</f>
        <v>0</v>
      </c>
      <c r="K518" s="13">
        <f>TRUNC(E518+G518+I518,1)</f>
        <v>217895</v>
      </c>
      <c r="L518" s="14">
        <f>TRUNC(F518+H518+J518,1)</f>
        <v>1307.3</v>
      </c>
      <c r="M518" s="8" t="s">
        <v>794</v>
      </c>
      <c r="N518" s="2" t="s">
        <v>594</v>
      </c>
      <c r="O518" s="2" t="s">
        <v>795</v>
      </c>
      <c r="P518" s="2" t="s">
        <v>65</v>
      </c>
      <c r="Q518" s="2" t="s">
        <v>65</v>
      </c>
      <c r="R518" s="2" t="s">
        <v>64</v>
      </c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2" t="s">
        <v>52</v>
      </c>
      <c r="AW518" s="2" t="s">
        <v>1551</v>
      </c>
      <c r="AX518" s="2" t="s">
        <v>52</v>
      </c>
      <c r="AY518" s="2" t="s">
        <v>52</v>
      </c>
    </row>
    <row r="519" spans="1:51" ht="30" customHeight="1" x14ac:dyDescent="0.3">
      <c r="A519" s="8" t="s">
        <v>785</v>
      </c>
      <c r="B519" s="8" t="s">
        <v>786</v>
      </c>
      <c r="C519" s="8" t="s">
        <v>787</v>
      </c>
      <c r="D519" s="9">
        <v>0.02</v>
      </c>
      <c r="E519" s="13">
        <f>단가대비표!O151</f>
        <v>0</v>
      </c>
      <c r="F519" s="14">
        <f>TRUNC(E519*D519,1)</f>
        <v>0</v>
      </c>
      <c r="G519" s="13">
        <f>단가대비표!P151</f>
        <v>138989</v>
      </c>
      <c r="H519" s="14">
        <f>TRUNC(G519*D519,1)</f>
        <v>2779.7</v>
      </c>
      <c r="I519" s="13">
        <f>단가대비표!V151</f>
        <v>0</v>
      </c>
      <c r="J519" s="14">
        <f>TRUNC(I519*D519,1)</f>
        <v>0</v>
      </c>
      <c r="K519" s="13">
        <f>TRUNC(E519+G519+I519,1)</f>
        <v>138989</v>
      </c>
      <c r="L519" s="14">
        <f>TRUNC(F519+H519+J519,1)</f>
        <v>2779.7</v>
      </c>
      <c r="M519" s="8" t="s">
        <v>788</v>
      </c>
      <c r="N519" s="2" t="s">
        <v>594</v>
      </c>
      <c r="O519" s="2" t="s">
        <v>789</v>
      </c>
      <c r="P519" s="2" t="s">
        <v>65</v>
      </c>
      <c r="Q519" s="2" t="s">
        <v>65</v>
      </c>
      <c r="R519" s="2" t="s">
        <v>64</v>
      </c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2" t="s">
        <v>52</v>
      </c>
      <c r="AW519" s="2" t="s">
        <v>1552</v>
      </c>
      <c r="AX519" s="2" t="s">
        <v>52</v>
      </c>
      <c r="AY519" s="2" t="s">
        <v>52</v>
      </c>
    </row>
    <row r="520" spans="1:51" ht="30" customHeight="1" x14ac:dyDescent="0.3">
      <c r="A520" s="8" t="s">
        <v>730</v>
      </c>
      <c r="B520" s="8" t="s">
        <v>52</v>
      </c>
      <c r="C520" s="8" t="s">
        <v>52</v>
      </c>
      <c r="D520" s="9"/>
      <c r="E520" s="13"/>
      <c r="F520" s="14">
        <f>TRUNC(SUMIF(N518:N519, N517, F518:F519),0)</f>
        <v>0</v>
      </c>
      <c r="G520" s="13"/>
      <c r="H520" s="14">
        <f>TRUNC(SUMIF(N518:N519, N517, H518:H519),0)</f>
        <v>4087</v>
      </c>
      <c r="I520" s="13"/>
      <c r="J520" s="14">
        <f>TRUNC(SUMIF(N518:N519, N517, J518:J519),0)</f>
        <v>0</v>
      </c>
      <c r="K520" s="13"/>
      <c r="L520" s="14">
        <f>F520+H520+J520</f>
        <v>4087</v>
      </c>
      <c r="M520" s="8" t="s">
        <v>52</v>
      </c>
      <c r="N520" s="2" t="s">
        <v>72</v>
      </c>
      <c r="O520" s="2" t="s">
        <v>72</v>
      </c>
      <c r="P520" s="2" t="s">
        <v>52</v>
      </c>
      <c r="Q520" s="2" t="s">
        <v>52</v>
      </c>
      <c r="R520" s="2" t="s">
        <v>52</v>
      </c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2" t="s">
        <v>52</v>
      </c>
      <c r="AW520" s="2" t="s">
        <v>52</v>
      </c>
      <c r="AX520" s="2" t="s">
        <v>52</v>
      </c>
      <c r="AY520" s="2" t="s">
        <v>52</v>
      </c>
    </row>
    <row r="521" spans="1:51" ht="30" customHeight="1" x14ac:dyDescent="0.3">
      <c r="A521" s="9"/>
      <c r="B521" s="9"/>
      <c r="C521" s="9"/>
      <c r="D521" s="9"/>
      <c r="E521" s="13"/>
      <c r="F521" s="14"/>
      <c r="G521" s="13"/>
      <c r="H521" s="14"/>
      <c r="I521" s="13"/>
      <c r="J521" s="14"/>
      <c r="K521" s="13"/>
      <c r="L521" s="14"/>
      <c r="M521" s="9"/>
    </row>
    <row r="522" spans="1:51" ht="30" customHeight="1" x14ac:dyDescent="0.3">
      <c r="A522" s="41" t="s">
        <v>1553</v>
      </c>
      <c r="B522" s="41"/>
      <c r="C522" s="41"/>
      <c r="D522" s="41"/>
      <c r="E522" s="42"/>
      <c r="F522" s="43"/>
      <c r="G522" s="42"/>
      <c r="H522" s="43"/>
      <c r="I522" s="42"/>
      <c r="J522" s="43"/>
      <c r="K522" s="42"/>
      <c r="L522" s="43"/>
      <c r="M522" s="41"/>
      <c r="N522" s="1" t="s">
        <v>598</v>
      </c>
    </row>
    <row r="523" spans="1:51" ht="30" customHeight="1" x14ac:dyDescent="0.3">
      <c r="A523" s="8" t="s">
        <v>793</v>
      </c>
      <c r="B523" s="8" t="s">
        <v>786</v>
      </c>
      <c r="C523" s="8" t="s">
        <v>787</v>
      </c>
      <c r="D523" s="9">
        <v>8.9999999999999993E-3</v>
      </c>
      <c r="E523" s="13">
        <f>단가대비표!O162</f>
        <v>0</v>
      </c>
      <c r="F523" s="14">
        <f>TRUNC(E523*D523,1)</f>
        <v>0</v>
      </c>
      <c r="G523" s="13">
        <f>단가대비표!P162</f>
        <v>217895</v>
      </c>
      <c r="H523" s="14">
        <f>TRUNC(G523*D523,1)</f>
        <v>1961</v>
      </c>
      <c r="I523" s="13">
        <f>단가대비표!V162</f>
        <v>0</v>
      </c>
      <c r="J523" s="14">
        <f>TRUNC(I523*D523,1)</f>
        <v>0</v>
      </c>
      <c r="K523" s="13">
        <f>TRUNC(E523+G523+I523,1)</f>
        <v>217895</v>
      </c>
      <c r="L523" s="14">
        <f>TRUNC(F523+H523+J523,1)</f>
        <v>1961</v>
      </c>
      <c r="M523" s="8" t="s">
        <v>794</v>
      </c>
      <c r="N523" s="2" t="s">
        <v>598</v>
      </c>
      <c r="O523" s="2" t="s">
        <v>795</v>
      </c>
      <c r="P523" s="2" t="s">
        <v>65</v>
      </c>
      <c r="Q523" s="2" t="s">
        <v>65</v>
      </c>
      <c r="R523" s="2" t="s">
        <v>64</v>
      </c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2" t="s">
        <v>52</v>
      </c>
      <c r="AW523" s="2" t="s">
        <v>1554</v>
      </c>
      <c r="AX523" s="2" t="s">
        <v>52</v>
      </c>
      <c r="AY523" s="2" t="s">
        <v>52</v>
      </c>
    </row>
    <row r="524" spans="1:51" ht="30" customHeight="1" x14ac:dyDescent="0.3">
      <c r="A524" s="8" t="s">
        <v>785</v>
      </c>
      <c r="B524" s="8" t="s">
        <v>786</v>
      </c>
      <c r="C524" s="8" t="s">
        <v>787</v>
      </c>
      <c r="D524" s="9">
        <v>0.03</v>
      </c>
      <c r="E524" s="13">
        <f>단가대비표!O151</f>
        <v>0</v>
      </c>
      <c r="F524" s="14">
        <f>TRUNC(E524*D524,1)</f>
        <v>0</v>
      </c>
      <c r="G524" s="13">
        <f>단가대비표!P151</f>
        <v>138989</v>
      </c>
      <c r="H524" s="14">
        <f>TRUNC(G524*D524,1)</f>
        <v>4169.6000000000004</v>
      </c>
      <c r="I524" s="13">
        <f>단가대비표!V151</f>
        <v>0</v>
      </c>
      <c r="J524" s="14">
        <f>TRUNC(I524*D524,1)</f>
        <v>0</v>
      </c>
      <c r="K524" s="13">
        <f>TRUNC(E524+G524+I524,1)</f>
        <v>138989</v>
      </c>
      <c r="L524" s="14">
        <f>TRUNC(F524+H524+J524,1)</f>
        <v>4169.6000000000004</v>
      </c>
      <c r="M524" s="8" t="s">
        <v>788</v>
      </c>
      <c r="N524" s="2" t="s">
        <v>598</v>
      </c>
      <c r="O524" s="2" t="s">
        <v>789</v>
      </c>
      <c r="P524" s="2" t="s">
        <v>65</v>
      </c>
      <c r="Q524" s="2" t="s">
        <v>65</v>
      </c>
      <c r="R524" s="2" t="s">
        <v>64</v>
      </c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2" t="s">
        <v>52</v>
      </c>
      <c r="AW524" s="2" t="s">
        <v>1555</v>
      </c>
      <c r="AX524" s="2" t="s">
        <v>52</v>
      </c>
      <c r="AY524" s="2" t="s">
        <v>52</v>
      </c>
    </row>
    <row r="525" spans="1:51" ht="30" customHeight="1" x14ac:dyDescent="0.3">
      <c r="A525" s="8" t="s">
        <v>730</v>
      </c>
      <c r="B525" s="8" t="s">
        <v>52</v>
      </c>
      <c r="C525" s="8" t="s">
        <v>52</v>
      </c>
      <c r="D525" s="9"/>
      <c r="E525" s="13"/>
      <c r="F525" s="14">
        <f>TRUNC(SUMIF(N523:N524, N522, F523:F524),0)</f>
        <v>0</v>
      </c>
      <c r="G525" s="13"/>
      <c r="H525" s="14">
        <f>TRUNC(SUMIF(N523:N524, N522, H523:H524),0)</f>
        <v>6130</v>
      </c>
      <c r="I525" s="13"/>
      <c r="J525" s="14">
        <f>TRUNC(SUMIF(N523:N524, N522, J523:J524),0)</f>
        <v>0</v>
      </c>
      <c r="K525" s="13"/>
      <c r="L525" s="14">
        <f>F525+H525+J525</f>
        <v>6130</v>
      </c>
      <c r="M525" s="8" t="s">
        <v>52</v>
      </c>
      <c r="N525" s="2" t="s">
        <v>72</v>
      </c>
      <c r="O525" s="2" t="s">
        <v>72</v>
      </c>
      <c r="P525" s="2" t="s">
        <v>52</v>
      </c>
      <c r="Q525" s="2" t="s">
        <v>52</v>
      </c>
      <c r="R525" s="2" t="s">
        <v>52</v>
      </c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2" t="s">
        <v>52</v>
      </c>
      <c r="AW525" s="2" t="s">
        <v>52</v>
      </c>
      <c r="AX525" s="2" t="s">
        <v>52</v>
      </c>
      <c r="AY525" s="2" t="s">
        <v>52</v>
      </c>
    </row>
    <row r="526" spans="1:51" ht="30" customHeight="1" x14ac:dyDescent="0.3">
      <c r="A526" s="9"/>
      <c r="B526" s="9"/>
      <c r="C526" s="9"/>
      <c r="D526" s="9"/>
      <c r="E526" s="13"/>
      <c r="F526" s="14"/>
      <c r="G526" s="13"/>
      <c r="H526" s="14"/>
      <c r="I526" s="13"/>
      <c r="J526" s="14"/>
      <c r="K526" s="13"/>
      <c r="L526" s="14"/>
      <c r="M526" s="9"/>
    </row>
    <row r="527" spans="1:51" ht="30" customHeight="1" x14ac:dyDescent="0.3">
      <c r="A527" s="41" t="s">
        <v>1556</v>
      </c>
      <c r="B527" s="41"/>
      <c r="C527" s="41"/>
      <c r="D527" s="41"/>
      <c r="E527" s="42"/>
      <c r="F527" s="43"/>
      <c r="G527" s="42"/>
      <c r="H527" s="43"/>
      <c r="I527" s="42"/>
      <c r="J527" s="43"/>
      <c r="K527" s="42"/>
      <c r="L527" s="43"/>
      <c r="M527" s="41"/>
      <c r="N527" s="1" t="s">
        <v>602</v>
      </c>
    </row>
    <row r="528" spans="1:51" ht="30" customHeight="1" x14ac:dyDescent="0.3">
      <c r="A528" s="8" t="s">
        <v>793</v>
      </c>
      <c r="B528" s="8" t="s">
        <v>786</v>
      </c>
      <c r="C528" s="8" t="s">
        <v>787</v>
      </c>
      <c r="D528" s="9">
        <v>0.03</v>
      </c>
      <c r="E528" s="13">
        <f>단가대비표!O162</f>
        <v>0</v>
      </c>
      <c r="F528" s="14">
        <f>TRUNC(E528*D528,1)</f>
        <v>0</v>
      </c>
      <c r="G528" s="13">
        <f>단가대비표!P162</f>
        <v>217895</v>
      </c>
      <c r="H528" s="14">
        <f>TRUNC(G528*D528,1)</f>
        <v>6536.8</v>
      </c>
      <c r="I528" s="13">
        <f>단가대비표!V162</f>
        <v>0</v>
      </c>
      <c r="J528" s="14">
        <f>TRUNC(I528*D528,1)</f>
        <v>0</v>
      </c>
      <c r="K528" s="13">
        <f>TRUNC(E528+G528+I528,1)</f>
        <v>217895</v>
      </c>
      <c r="L528" s="14">
        <f>TRUNC(F528+H528+J528,1)</f>
        <v>6536.8</v>
      </c>
      <c r="M528" s="8" t="s">
        <v>794</v>
      </c>
      <c r="N528" s="2" t="s">
        <v>602</v>
      </c>
      <c r="O528" s="2" t="s">
        <v>795</v>
      </c>
      <c r="P528" s="2" t="s">
        <v>65</v>
      </c>
      <c r="Q528" s="2" t="s">
        <v>65</v>
      </c>
      <c r="R528" s="2" t="s">
        <v>64</v>
      </c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2" t="s">
        <v>52</v>
      </c>
      <c r="AW528" s="2" t="s">
        <v>1557</v>
      </c>
      <c r="AX528" s="2" t="s">
        <v>52</v>
      </c>
      <c r="AY528" s="2" t="s">
        <v>52</v>
      </c>
    </row>
    <row r="529" spans="1:51" ht="30" customHeight="1" x14ac:dyDescent="0.3">
      <c r="A529" s="8" t="s">
        <v>785</v>
      </c>
      <c r="B529" s="8" t="s">
        <v>786</v>
      </c>
      <c r="C529" s="8" t="s">
        <v>787</v>
      </c>
      <c r="D529" s="9">
        <v>2.5000000000000001E-2</v>
      </c>
      <c r="E529" s="13">
        <f>단가대비표!O151</f>
        <v>0</v>
      </c>
      <c r="F529" s="14">
        <f>TRUNC(E529*D529,1)</f>
        <v>0</v>
      </c>
      <c r="G529" s="13">
        <f>단가대비표!P151</f>
        <v>138989</v>
      </c>
      <c r="H529" s="14">
        <f>TRUNC(G529*D529,1)</f>
        <v>3474.7</v>
      </c>
      <c r="I529" s="13">
        <f>단가대비표!V151</f>
        <v>0</v>
      </c>
      <c r="J529" s="14">
        <f>TRUNC(I529*D529,1)</f>
        <v>0</v>
      </c>
      <c r="K529" s="13">
        <f>TRUNC(E529+G529+I529,1)</f>
        <v>138989</v>
      </c>
      <c r="L529" s="14">
        <f>TRUNC(F529+H529+J529,1)</f>
        <v>3474.7</v>
      </c>
      <c r="M529" s="8" t="s">
        <v>788</v>
      </c>
      <c r="N529" s="2" t="s">
        <v>602</v>
      </c>
      <c r="O529" s="2" t="s">
        <v>789</v>
      </c>
      <c r="P529" s="2" t="s">
        <v>65</v>
      </c>
      <c r="Q529" s="2" t="s">
        <v>65</v>
      </c>
      <c r="R529" s="2" t="s">
        <v>64</v>
      </c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2" t="s">
        <v>52</v>
      </c>
      <c r="AW529" s="2" t="s">
        <v>1558</v>
      </c>
      <c r="AX529" s="2" t="s">
        <v>52</v>
      </c>
      <c r="AY529" s="2" t="s">
        <v>52</v>
      </c>
    </row>
    <row r="530" spans="1:51" ht="30" customHeight="1" x14ac:dyDescent="0.3">
      <c r="A530" s="8" t="s">
        <v>730</v>
      </c>
      <c r="B530" s="8" t="s">
        <v>52</v>
      </c>
      <c r="C530" s="8" t="s">
        <v>52</v>
      </c>
      <c r="D530" s="9"/>
      <c r="E530" s="13"/>
      <c r="F530" s="14">
        <f>TRUNC(SUMIF(N528:N529, N527, F528:F529),0)</f>
        <v>0</v>
      </c>
      <c r="G530" s="13"/>
      <c r="H530" s="14">
        <f>TRUNC(SUMIF(N528:N529, N527, H528:H529),0)</f>
        <v>10011</v>
      </c>
      <c r="I530" s="13"/>
      <c r="J530" s="14">
        <f>TRUNC(SUMIF(N528:N529, N527, J528:J529),0)</f>
        <v>0</v>
      </c>
      <c r="K530" s="13"/>
      <c r="L530" s="14">
        <f>F530+H530+J530</f>
        <v>10011</v>
      </c>
      <c r="M530" s="8" t="s">
        <v>52</v>
      </c>
      <c r="N530" s="2" t="s">
        <v>72</v>
      </c>
      <c r="O530" s="2" t="s">
        <v>72</v>
      </c>
      <c r="P530" s="2" t="s">
        <v>52</v>
      </c>
      <c r="Q530" s="2" t="s">
        <v>52</v>
      </c>
      <c r="R530" s="2" t="s">
        <v>52</v>
      </c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2" t="s">
        <v>52</v>
      </c>
      <c r="AW530" s="2" t="s">
        <v>52</v>
      </c>
      <c r="AX530" s="2" t="s">
        <v>52</v>
      </c>
      <c r="AY530" s="2" t="s">
        <v>52</v>
      </c>
    </row>
    <row r="531" spans="1:51" ht="30" customHeight="1" x14ac:dyDescent="0.3">
      <c r="A531" s="9"/>
      <c r="B531" s="9"/>
      <c r="C531" s="9"/>
      <c r="D531" s="9"/>
      <c r="E531" s="13"/>
      <c r="F531" s="14"/>
      <c r="G531" s="13"/>
      <c r="H531" s="14"/>
      <c r="I531" s="13"/>
      <c r="J531" s="14"/>
      <c r="K531" s="13"/>
      <c r="L531" s="14"/>
      <c r="M531" s="9"/>
    </row>
    <row r="532" spans="1:51" ht="30" customHeight="1" x14ac:dyDescent="0.3">
      <c r="A532" s="41" t="s">
        <v>1559</v>
      </c>
      <c r="B532" s="41"/>
      <c r="C532" s="41"/>
      <c r="D532" s="41"/>
      <c r="E532" s="42"/>
      <c r="F532" s="43"/>
      <c r="G532" s="42"/>
      <c r="H532" s="43"/>
      <c r="I532" s="42"/>
      <c r="J532" s="43"/>
      <c r="K532" s="42"/>
      <c r="L532" s="43"/>
      <c r="M532" s="41"/>
      <c r="N532" s="1" t="s">
        <v>606</v>
      </c>
    </row>
    <row r="533" spans="1:51" ht="30" customHeight="1" x14ac:dyDescent="0.3">
      <c r="A533" s="8" t="s">
        <v>1560</v>
      </c>
      <c r="B533" s="8" t="s">
        <v>1561</v>
      </c>
      <c r="C533" s="8" t="s">
        <v>77</v>
      </c>
      <c r="D533" s="9">
        <v>2.2000000000000001E-3</v>
      </c>
      <c r="E533" s="13">
        <f>단가대비표!O26</f>
        <v>152000</v>
      </c>
      <c r="F533" s="14">
        <f>TRUNC(E533*D533,1)</f>
        <v>334.4</v>
      </c>
      <c r="G533" s="13">
        <f>단가대비표!P26</f>
        <v>0</v>
      </c>
      <c r="H533" s="14">
        <f>TRUNC(G533*D533,1)</f>
        <v>0</v>
      </c>
      <c r="I533" s="13">
        <f>단가대비표!V26</f>
        <v>0</v>
      </c>
      <c r="J533" s="14">
        <f>TRUNC(I533*D533,1)</f>
        <v>0</v>
      </c>
      <c r="K533" s="13">
        <f t="shared" ref="K533:L537" si="94">TRUNC(E533+G533+I533,1)</f>
        <v>152000</v>
      </c>
      <c r="L533" s="14">
        <f t="shared" si="94"/>
        <v>334.4</v>
      </c>
      <c r="M533" s="8" t="s">
        <v>1562</v>
      </c>
      <c r="N533" s="2" t="s">
        <v>606</v>
      </c>
      <c r="O533" s="2" t="s">
        <v>1563</v>
      </c>
      <c r="P533" s="2" t="s">
        <v>65</v>
      </c>
      <c r="Q533" s="2" t="s">
        <v>65</v>
      </c>
      <c r="R533" s="2" t="s">
        <v>64</v>
      </c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2" t="s">
        <v>52</v>
      </c>
      <c r="AW533" s="2" t="s">
        <v>1564</v>
      </c>
      <c r="AX533" s="2" t="s">
        <v>52</v>
      </c>
      <c r="AY533" s="2" t="s">
        <v>52</v>
      </c>
    </row>
    <row r="534" spans="1:51" ht="30" customHeight="1" x14ac:dyDescent="0.3">
      <c r="A534" s="8" t="s">
        <v>1565</v>
      </c>
      <c r="B534" s="8" t="s">
        <v>1566</v>
      </c>
      <c r="C534" s="8" t="s">
        <v>871</v>
      </c>
      <c r="D534" s="9">
        <v>21</v>
      </c>
      <c r="E534" s="13">
        <f>단가대비표!O150</f>
        <v>0</v>
      </c>
      <c r="F534" s="14">
        <f>TRUNC(E534*D534,1)</f>
        <v>0</v>
      </c>
      <c r="G534" s="13">
        <f>단가대비표!P150</f>
        <v>0</v>
      </c>
      <c r="H534" s="14">
        <f>TRUNC(G534*D534,1)</f>
        <v>0</v>
      </c>
      <c r="I534" s="13">
        <f>단가대비표!V150</f>
        <v>0</v>
      </c>
      <c r="J534" s="14">
        <f>TRUNC(I534*D534,1)</f>
        <v>0</v>
      </c>
      <c r="K534" s="13">
        <f t="shared" si="94"/>
        <v>0</v>
      </c>
      <c r="L534" s="14">
        <f t="shared" si="94"/>
        <v>0</v>
      </c>
      <c r="M534" s="8" t="s">
        <v>1567</v>
      </c>
      <c r="N534" s="2" t="s">
        <v>606</v>
      </c>
      <c r="O534" s="2" t="s">
        <v>1568</v>
      </c>
      <c r="P534" s="2" t="s">
        <v>65</v>
      </c>
      <c r="Q534" s="2" t="s">
        <v>65</v>
      </c>
      <c r="R534" s="2" t="s">
        <v>64</v>
      </c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2" t="s">
        <v>52</v>
      </c>
      <c r="AW534" s="2" t="s">
        <v>1569</v>
      </c>
      <c r="AX534" s="2" t="s">
        <v>52</v>
      </c>
      <c r="AY534" s="2" t="s">
        <v>52</v>
      </c>
    </row>
    <row r="535" spans="1:51" ht="30" customHeight="1" x14ac:dyDescent="0.3">
      <c r="A535" s="8" t="s">
        <v>785</v>
      </c>
      <c r="B535" s="8" t="s">
        <v>786</v>
      </c>
      <c r="C535" s="8" t="s">
        <v>787</v>
      </c>
      <c r="D535" s="9">
        <v>5.5559999999999998E-2</v>
      </c>
      <c r="E535" s="13">
        <f>단가대비표!O151</f>
        <v>0</v>
      </c>
      <c r="F535" s="14">
        <f>TRUNC(E535*D535,1)</f>
        <v>0</v>
      </c>
      <c r="G535" s="13">
        <f>단가대비표!P151</f>
        <v>138989</v>
      </c>
      <c r="H535" s="14">
        <f>TRUNC(G535*D535,1)</f>
        <v>7722.2</v>
      </c>
      <c r="I535" s="13">
        <f>단가대비표!V151</f>
        <v>0</v>
      </c>
      <c r="J535" s="14">
        <f>TRUNC(I535*D535,1)</f>
        <v>0</v>
      </c>
      <c r="K535" s="13">
        <f t="shared" si="94"/>
        <v>138989</v>
      </c>
      <c r="L535" s="14">
        <f t="shared" si="94"/>
        <v>7722.2</v>
      </c>
      <c r="M535" s="8" t="s">
        <v>788</v>
      </c>
      <c r="N535" s="2" t="s">
        <v>606</v>
      </c>
      <c r="O535" s="2" t="s">
        <v>789</v>
      </c>
      <c r="P535" s="2" t="s">
        <v>65</v>
      </c>
      <c r="Q535" s="2" t="s">
        <v>65</v>
      </c>
      <c r="R535" s="2" t="s">
        <v>64</v>
      </c>
      <c r="S535" s="3"/>
      <c r="T535" s="3"/>
      <c r="U535" s="3"/>
      <c r="V535" s="3">
        <v>1</v>
      </c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2" t="s">
        <v>52</v>
      </c>
      <c r="AW535" s="2" t="s">
        <v>1570</v>
      </c>
      <c r="AX535" s="2" t="s">
        <v>52</v>
      </c>
      <c r="AY535" s="2" t="s">
        <v>52</v>
      </c>
    </row>
    <row r="536" spans="1:51" ht="30" customHeight="1" x14ac:dyDescent="0.3">
      <c r="A536" s="8" t="s">
        <v>1288</v>
      </c>
      <c r="B536" s="8" t="s">
        <v>1571</v>
      </c>
      <c r="C536" s="8" t="s">
        <v>571</v>
      </c>
      <c r="D536" s="9">
        <v>1</v>
      </c>
      <c r="E536" s="13">
        <f>TRUNC(SUMIF(V533:V537, RIGHTB(O536, 1), H533:H537)*U536, 2)</f>
        <v>386.11</v>
      </c>
      <c r="F536" s="14">
        <f>TRUNC(E536*D536,1)</f>
        <v>386.1</v>
      </c>
      <c r="G536" s="13">
        <v>0</v>
      </c>
      <c r="H536" s="14">
        <f>TRUNC(G536*D536,1)</f>
        <v>0</v>
      </c>
      <c r="I536" s="13">
        <v>0</v>
      </c>
      <c r="J536" s="14">
        <f>TRUNC(I536*D536,1)</f>
        <v>0</v>
      </c>
      <c r="K536" s="13">
        <f t="shared" si="94"/>
        <v>386.1</v>
      </c>
      <c r="L536" s="14">
        <f t="shared" si="94"/>
        <v>386.1</v>
      </c>
      <c r="M536" s="8" t="s">
        <v>52</v>
      </c>
      <c r="N536" s="2" t="s">
        <v>606</v>
      </c>
      <c r="O536" s="2" t="s">
        <v>728</v>
      </c>
      <c r="P536" s="2" t="s">
        <v>65</v>
      </c>
      <c r="Q536" s="2" t="s">
        <v>65</v>
      </c>
      <c r="R536" s="2" t="s">
        <v>65</v>
      </c>
      <c r="S536" s="3">
        <v>1</v>
      </c>
      <c r="T536" s="3">
        <v>0</v>
      </c>
      <c r="U536" s="3">
        <v>0.05</v>
      </c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2" t="s">
        <v>52</v>
      </c>
      <c r="AW536" s="2" t="s">
        <v>1572</v>
      </c>
      <c r="AX536" s="2" t="s">
        <v>52</v>
      </c>
      <c r="AY536" s="2" t="s">
        <v>52</v>
      </c>
    </row>
    <row r="537" spans="1:51" ht="30" customHeight="1" x14ac:dyDescent="0.3">
      <c r="A537" s="8" t="s">
        <v>1573</v>
      </c>
      <c r="B537" s="8" t="s">
        <v>1574</v>
      </c>
      <c r="C537" s="8" t="s">
        <v>1575</v>
      </c>
      <c r="D537" s="9">
        <v>0.2</v>
      </c>
      <c r="E537" s="13">
        <f>일위대가목록!E118</f>
        <v>8514</v>
      </c>
      <c r="F537" s="14">
        <f>TRUNC(E537*D537,1)</f>
        <v>1702.8</v>
      </c>
      <c r="G537" s="13">
        <f>일위대가목록!F118</f>
        <v>28744</v>
      </c>
      <c r="H537" s="14">
        <f>TRUNC(G537*D537,1)</f>
        <v>5748.8</v>
      </c>
      <c r="I537" s="13">
        <f>일위대가목록!G118</f>
        <v>1745</v>
      </c>
      <c r="J537" s="14">
        <f>TRUNC(I537*D537,1)</f>
        <v>349</v>
      </c>
      <c r="K537" s="13">
        <f t="shared" si="94"/>
        <v>39003</v>
      </c>
      <c r="L537" s="14">
        <f t="shared" si="94"/>
        <v>7800.6</v>
      </c>
      <c r="M537" s="8" t="s">
        <v>1576</v>
      </c>
      <c r="N537" s="2" t="s">
        <v>606</v>
      </c>
      <c r="O537" s="2" t="s">
        <v>1577</v>
      </c>
      <c r="P537" s="2" t="s">
        <v>64</v>
      </c>
      <c r="Q537" s="2" t="s">
        <v>65</v>
      </c>
      <c r="R537" s="2" t="s">
        <v>65</v>
      </c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2" t="s">
        <v>52</v>
      </c>
      <c r="AW537" s="2" t="s">
        <v>1578</v>
      </c>
      <c r="AX537" s="2" t="s">
        <v>52</v>
      </c>
      <c r="AY537" s="2" t="s">
        <v>52</v>
      </c>
    </row>
    <row r="538" spans="1:51" ht="30" customHeight="1" x14ac:dyDescent="0.3">
      <c r="A538" s="8" t="s">
        <v>730</v>
      </c>
      <c r="B538" s="8" t="s">
        <v>52</v>
      </c>
      <c r="C538" s="8" t="s">
        <v>52</v>
      </c>
      <c r="D538" s="9"/>
      <c r="E538" s="13"/>
      <c r="F538" s="14">
        <f>TRUNC(SUMIF(N533:N537, N532, F533:F537),0)</f>
        <v>2423</v>
      </c>
      <c r="G538" s="13"/>
      <c r="H538" s="14">
        <f>TRUNC(SUMIF(N533:N537, N532, H533:H537),0)</f>
        <v>13471</v>
      </c>
      <c r="I538" s="13"/>
      <c r="J538" s="14">
        <f>TRUNC(SUMIF(N533:N537, N532, J533:J537),0)</f>
        <v>349</v>
      </c>
      <c r="K538" s="13"/>
      <c r="L538" s="14">
        <f>F538+H538+J538</f>
        <v>16243</v>
      </c>
      <c r="M538" s="8" t="s">
        <v>52</v>
      </c>
      <c r="N538" s="2" t="s">
        <v>72</v>
      </c>
      <c r="O538" s="2" t="s">
        <v>72</v>
      </c>
      <c r="P538" s="2" t="s">
        <v>52</v>
      </c>
      <c r="Q538" s="2" t="s">
        <v>52</v>
      </c>
      <c r="R538" s="2" t="s">
        <v>52</v>
      </c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2" t="s">
        <v>52</v>
      </c>
      <c r="AW538" s="2" t="s">
        <v>52</v>
      </c>
      <c r="AX538" s="2" t="s">
        <v>52</v>
      </c>
      <c r="AY538" s="2" t="s">
        <v>52</v>
      </c>
    </row>
    <row r="539" spans="1:51" ht="30" customHeight="1" x14ac:dyDescent="0.3">
      <c r="A539" s="9"/>
      <c r="B539" s="9"/>
      <c r="C539" s="9"/>
      <c r="D539" s="9"/>
      <c r="E539" s="13"/>
      <c r="F539" s="14"/>
      <c r="G539" s="13"/>
      <c r="H539" s="14"/>
      <c r="I539" s="13"/>
      <c r="J539" s="14"/>
      <c r="K539" s="13"/>
      <c r="L539" s="14"/>
      <c r="M539" s="9"/>
    </row>
    <row r="540" spans="1:51" ht="30" customHeight="1" x14ac:dyDescent="0.3">
      <c r="A540" s="41" t="s">
        <v>1579</v>
      </c>
      <c r="B540" s="41"/>
      <c r="C540" s="41"/>
      <c r="D540" s="41"/>
      <c r="E540" s="42"/>
      <c r="F540" s="43"/>
      <c r="G540" s="42"/>
      <c r="H540" s="43"/>
      <c r="I540" s="42"/>
      <c r="J540" s="43"/>
      <c r="K540" s="42"/>
      <c r="L540" s="43"/>
      <c r="M540" s="41"/>
      <c r="N540" s="1" t="s">
        <v>611</v>
      </c>
    </row>
    <row r="541" spans="1:51" ht="30" customHeight="1" x14ac:dyDescent="0.3">
      <c r="A541" s="8" t="s">
        <v>1580</v>
      </c>
      <c r="B541" s="8" t="s">
        <v>1581</v>
      </c>
      <c r="C541" s="8" t="s">
        <v>1575</v>
      </c>
      <c r="D541" s="9">
        <v>0.5</v>
      </c>
      <c r="E541" s="13">
        <v>0</v>
      </c>
      <c r="F541" s="14">
        <f>TRUNC(E541*D541,1)</f>
        <v>0</v>
      </c>
      <c r="G541" s="13">
        <v>0</v>
      </c>
      <c r="H541" s="14">
        <f>TRUNC(G541*D541,1)</f>
        <v>0</v>
      </c>
      <c r="I541" s="13">
        <v>452</v>
      </c>
      <c r="J541" s="14">
        <f>TRUNC(I541*D541,1)</f>
        <v>226</v>
      </c>
      <c r="K541" s="13">
        <f t="shared" ref="K541:L545" si="95">TRUNC(E541+G541+I541,1)</f>
        <v>452</v>
      </c>
      <c r="L541" s="14">
        <f t="shared" si="95"/>
        <v>226</v>
      </c>
      <c r="M541" s="8" t="s">
        <v>1582</v>
      </c>
      <c r="N541" s="2" t="s">
        <v>611</v>
      </c>
      <c r="O541" s="2" t="s">
        <v>1583</v>
      </c>
      <c r="P541" s="2" t="s">
        <v>64</v>
      </c>
      <c r="Q541" s="2" t="s">
        <v>65</v>
      </c>
      <c r="R541" s="2" t="s">
        <v>65</v>
      </c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2" t="s">
        <v>52</v>
      </c>
      <c r="AW541" s="2" t="s">
        <v>1584</v>
      </c>
      <c r="AX541" s="2" t="s">
        <v>52</v>
      </c>
      <c r="AY541" s="2" t="s">
        <v>52</v>
      </c>
    </row>
    <row r="542" spans="1:51" ht="30" customHeight="1" x14ac:dyDescent="0.3">
      <c r="A542" s="8" t="s">
        <v>1585</v>
      </c>
      <c r="B542" s="8" t="s">
        <v>1586</v>
      </c>
      <c r="C542" s="8" t="s">
        <v>1575</v>
      </c>
      <c r="D542" s="9">
        <v>0.25</v>
      </c>
      <c r="E542" s="13">
        <f>일위대가목록!E119</f>
        <v>7673</v>
      </c>
      <c r="F542" s="14">
        <f>TRUNC(E542*D542,1)</f>
        <v>1918.2</v>
      </c>
      <c r="G542" s="13">
        <f>일위대가목록!F119</f>
        <v>42474</v>
      </c>
      <c r="H542" s="14">
        <f>TRUNC(G542*D542,1)</f>
        <v>10618.5</v>
      </c>
      <c r="I542" s="13">
        <f>일위대가목록!G119</f>
        <v>2027</v>
      </c>
      <c r="J542" s="14">
        <f>TRUNC(I542*D542,1)</f>
        <v>506.7</v>
      </c>
      <c r="K542" s="13">
        <f t="shared" si="95"/>
        <v>52174</v>
      </c>
      <c r="L542" s="14">
        <f t="shared" si="95"/>
        <v>13043.4</v>
      </c>
      <c r="M542" s="8" t="s">
        <v>1587</v>
      </c>
      <c r="N542" s="2" t="s">
        <v>611</v>
      </c>
      <c r="O542" s="2" t="s">
        <v>1588</v>
      </c>
      <c r="P542" s="2" t="s">
        <v>64</v>
      </c>
      <c r="Q542" s="2" t="s">
        <v>65</v>
      </c>
      <c r="R542" s="2" t="s">
        <v>65</v>
      </c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2" t="s">
        <v>52</v>
      </c>
      <c r="AW542" s="2" t="s">
        <v>1589</v>
      </c>
      <c r="AX542" s="2" t="s">
        <v>52</v>
      </c>
      <c r="AY542" s="2" t="s">
        <v>52</v>
      </c>
    </row>
    <row r="543" spans="1:51" ht="30" customHeight="1" x14ac:dyDescent="0.3">
      <c r="A543" s="8" t="s">
        <v>1590</v>
      </c>
      <c r="B543" s="8" t="s">
        <v>786</v>
      </c>
      <c r="C543" s="8" t="s">
        <v>787</v>
      </c>
      <c r="D543" s="9">
        <v>0.28499999999999998</v>
      </c>
      <c r="E543" s="13">
        <f>단가대비표!O159</f>
        <v>0</v>
      </c>
      <c r="F543" s="14">
        <f>TRUNC(E543*D543,1)</f>
        <v>0</v>
      </c>
      <c r="G543" s="13">
        <f>단가대비표!P159</f>
        <v>164614</v>
      </c>
      <c r="H543" s="14">
        <f>TRUNC(G543*D543,1)</f>
        <v>46914.9</v>
      </c>
      <c r="I543" s="13">
        <f>단가대비표!V159</f>
        <v>0</v>
      </c>
      <c r="J543" s="14">
        <f>TRUNC(I543*D543,1)</f>
        <v>0</v>
      </c>
      <c r="K543" s="13">
        <f t="shared" si="95"/>
        <v>164614</v>
      </c>
      <c r="L543" s="14">
        <f t="shared" si="95"/>
        <v>46914.9</v>
      </c>
      <c r="M543" s="8" t="s">
        <v>1591</v>
      </c>
      <c r="N543" s="2" t="s">
        <v>611</v>
      </c>
      <c r="O543" s="2" t="s">
        <v>1592</v>
      </c>
      <c r="P543" s="2" t="s">
        <v>65</v>
      </c>
      <c r="Q543" s="2" t="s">
        <v>65</v>
      </c>
      <c r="R543" s="2" t="s">
        <v>64</v>
      </c>
      <c r="S543" s="3"/>
      <c r="T543" s="3"/>
      <c r="U543" s="3"/>
      <c r="V543" s="3">
        <v>1</v>
      </c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2" t="s">
        <v>52</v>
      </c>
      <c r="AW543" s="2" t="s">
        <v>1593</v>
      </c>
      <c r="AX543" s="2" t="s">
        <v>52</v>
      </c>
      <c r="AY543" s="2" t="s">
        <v>52</v>
      </c>
    </row>
    <row r="544" spans="1:51" ht="30" customHeight="1" x14ac:dyDescent="0.3">
      <c r="A544" s="8" t="s">
        <v>785</v>
      </c>
      <c r="B544" s="8" t="s">
        <v>786</v>
      </c>
      <c r="C544" s="8" t="s">
        <v>787</v>
      </c>
      <c r="D544" s="9">
        <v>0.185</v>
      </c>
      <c r="E544" s="13">
        <f>단가대비표!O151</f>
        <v>0</v>
      </c>
      <c r="F544" s="14">
        <f>TRUNC(E544*D544,1)</f>
        <v>0</v>
      </c>
      <c r="G544" s="13">
        <f>단가대비표!P151</f>
        <v>138989</v>
      </c>
      <c r="H544" s="14">
        <f>TRUNC(G544*D544,1)</f>
        <v>25712.9</v>
      </c>
      <c r="I544" s="13">
        <f>단가대비표!V151</f>
        <v>0</v>
      </c>
      <c r="J544" s="14">
        <f>TRUNC(I544*D544,1)</f>
        <v>0</v>
      </c>
      <c r="K544" s="13">
        <f t="shared" si="95"/>
        <v>138989</v>
      </c>
      <c r="L544" s="14">
        <f t="shared" si="95"/>
        <v>25712.9</v>
      </c>
      <c r="M544" s="8" t="s">
        <v>788</v>
      </c>
      <c r="N544" s="2" t="s">
        <v>611</v>
      </c>
      <c r="O544" s="2" t="s">
        <v>789</v>
      </c>
      <c r="P544" s="2" t="s">
        <v>65</v>
      </c>
      <c r="Q544" s="2" t="s">
        <v>65</v>
      </c>
      <c r="R544" s="2" t="s">
        <v>64</v>
      </c>
      <c r="S544" s="3"/>
      <c r="T544" s="3"/>
      <c r="U544" s="3"/>
      <c r="V544" s="3">
        <v>1</v>
      </c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2" t="s">
        <v>52</v>
      </c>
      <c r="AW544" s="2" t="s">
        <v>1594</v>
      </c>
      <c r="AX544" s="2" t="s">
        <v>52</v>
      </c>
      <c r="AY544" s="2" t="s">
        <v>52</v>
      </c>
    </row>
    <row r="545" spans="1:51" ht="30" customHeight="1" x14ac:dyDescent="0.3">
      <c r="A545" s="8" t="s">
        <v>1201</v>
      </c>
      <c r="B545" s="8" t="s">
        <v>1595</v>
      </c>
      <c r="C545" s="8" t="s">
        <v>571</v>
      </c>
      <c r="D545" s="9">
        <v>1</v>
      </c>
      <c r="E545" s="13">
        <f>TRUNC(SUMIF(V541:V545, RIGHTB(O545, 1), H541:H545)*U545, 2)</f>
        <v>726.27</v>
      </c>
      <c r="F545" s="14">
        <f>TRUNC(E545*D545,1)</f>
        <v>726.2</v>
      </c>
      <c r="G545" s="13">
        <v>0</v>
      </c>
      <c r="H545" s="14">
        <f>TRUNC(G545*D545,1)</f>
        <v>0</v>
      </c>
      <c r="I545" s="13">
        <v>0</v>
      </c>
      <c r="J545" s="14">
        <f>TRUNC(I545*D545,1)</f>
        <v>0</v>
      </c>
      <c r="K545" s="13">
        <f t="shared" si="95"/>
        <v>726.2</v>
      </c>
      <c r="L545" s="14">
        <f t="shared" si="95"/>
        <v>726.2</v>
      </c>
      <c r="M545" s="8" t="s">
        <v>52</v>
      </c>
      <c r="N545" s="2" t="s">
        <v>611</v>
      </c>
      <c r="O545" s="2" t="s">
        <v>728</v>
      </c>
      <c r="P545" s="2" t="s">
        <v>65</v>
      </c>
      <c r="Q545" s="2" t="s">
        <v>65</v>
      </c>
      <c r="R545" s="2" t="s">
        <v>65</v>
      </c>
      <c r="S545" s="3">
        <v>1</v>
      </c>
      <c r="T545" s="3">
        <v>0</v>
      </c>
      <c r="U545" s="3">
        <v>0.01</v>
      </c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2" t="s">
        <v>52</v>
      </c>
      <c r="AW545" s="2" t="s">
        <v>1596</v>
      </c>
      <c r="AX545" s="2" t="s">
        <v>52</v>
      </c>
      <c r="AY545" s="2" t="s">
        <v>52</v>
      </c>
    </row>
    <row r="546" spans="1:51" ht="30" customHeight="1" x14ac:dyDescent="0.3">
      <c r="A546" s="8" t="s">
        <v>730</v>
      </c>
      <c r="B546" s="8" t="s">
        <v>52</v>
      </c>
      <c r="C546" s="8" t="s">
        <v>52</v>
      </c>
      <c r="D546" s="9"/>
      <c r="E546" s="13"/>
      <c r="F546" s="14">
        <f>TRUNC(SUMIF(N541:N545, N540, F541:F545),0)</f>
        <v>2644</v>
      </c>
      <c r="G546" s="13"/>
      <c r="H546" s="14">
        <f>TRUNC(SUMIF(N541:N545, N540, H541:H545),0)</f>
        <v>83246</v>
      </c>
      <c r="I546" s="13"/>
      <c r="J546" s="14">
        <f>TRUNC(SUMIF(N541:N545, N540, J541:J545),0)</f>
        <v>732</v>
      </c>
      <c r="K546" s="13"/>
      <c r="L546" s="14">
        <f>F546+H546+J546</f>
        <v>86622</v>
      </c>
      <c r="M546" s="8" t="s">
        <v>52</v>
      </c>
      <c r="N546" s="2" t="s">
        <v>72</v>
      </c>
      <c r="O546" s="2" t="s">
        <v>72</v>
      </c>
      <c r="P546" s="2" t="s">
        <v>52</v>
      </c>
      <c r="Q546" s="2" t="s">
        <v>52</v>
      </c>
      <c r="R546" s="2" t="s">
        <v>52</v>
      </c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2" t="s">
        <v>52</v>
      </c>
      <c r="AW546" s="2" t="s">
        <v>52</v>
      </c>
      <c r="AX546" s="2" t="s">
        <v>52</v>
      </c>
      <c r="AY546" s="2" t="s">
        <v>52</v>
      </c>
    </row>
    <row r="547" spans="1:51" ht="30" customHeight="1" x14ac:dyDescent="0.3">
      <c r="A547" s="9"/>
      <c r="B547" s="9"/>
      <c r="C547" s="9"/>
      <c r="D547" s="9"/>
      <c r="E547" s="13"/>
      <c r="F547" s="14"/>
      <c r="G547" s="13"/>
      <c r="H547" s="14"/>
      <c r="I547" s="13"/>
      <c r="J547" s="14"/>
      <c r="K547" s="13"/>
      <c r="L547" s="14"/>
      <c r="M547" s="9"/>
    </row>
    <row r="548" spans="1:51" ht="30" customHeight="1" x14ac:dyDescent="0.3">
      <c r="A548" s="41" t="s">
        <v>1597</v>
      </c>
      <c r="B548" s="41"/>
      <c r="C548" s="41"/>
      <c r="D548" s="41"/>
      <c r="E548" s="42"/>
      <c r="F548" s="43"/>
      <c r="G548" s="42"/>
      <c r="H548" s="43"/>
      <c r="I548" s="42"/>
      <c r="J548" s="43"/>
      <c r="K548" s="42"/>
      <c r="L548" s="43"/>
      <c r="M548" s="41"/>
      <c r="N548" s="1" t="s">
        <v>616</v>
      </c>
    </row>
    <row r="549" spans="1:51" ht="30" customHeight="1" x14ac:dyDescent="0.3">
      <c r="A549" s="8" t="s">
        <v>785</v>
      </c>
      <c r="B549" s="8" t="s">
        <v>786</v>
      </c>
      <c r="C549" s="8" t="s">
        <v>787</v>
      </c>
      <c r="D549" s="9">
        <v>0.2</v>
      </c>
      <c r="E549" s="13">
        <f>단가대비표!O151</f>
        <v>0</v>
      </c>
      <c r="F549" s="14">
        <f>TRUNC(E549*D549,1)</f>
        <v>0</v>
      </c>
      <c r="G549" s="13">
        <f>단가대비표!P151</f>
        <v>138989</v>
      </c>
      <c r="H549" s="14">
        <f>TRUNC(G549*D549,1)</f>
        <v>27797.8</v>
      </c>
      <c r="I549" s="13">
        <f>단가대비표!V151</f>
        <v>0</v>
      </c>
      <c r="J549" s="14">
        <f>TRUNC(I549*D549,1)</f>
        <v>0</v>
      </c>
      <c r="K549" s="13">
        <f>TRUNC(E549+G549+I549,1)</f>
        <v>138989</v>
      </c>
      <c r="L549" s="14">
        <f>TRUNC(F549+H549+J549,1)</f>
        <v>27797.8</v>
      </c>
      <c r="M549" s="8" t="s">
        <v>788</v>
      </c>
      <c r="N549" s="2" t="s">
        <v>616</v>
      </c>
      <c r="O549" s="2" t="s">
        <v>789</v>
      </c>
      <c r="P549" s="2" t="s">
        <v>65</v>
      </c>
      <c r="Q549" s="2" t="s">
        <v>65</v>
      </c>
      <c r="R549" s="2" t="s">
        <v>64</v>
      </c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2" t="s">
        <v>52</v>
      </c>
      <c r="AW549" s="2" t="s">
        <v>1598</v>
      </c>
      <c r="AX549" s="2" t="s">
        <v>52</v>
      </c>
      <c r="AY549" s="2" t="s">
        <v>52</v>
      </c>
    </row>
    <row r="550" spans="1:51" ht="30" customHeight="1" x14ac:dyDescent="0.3">
      <c r="A550" s="8" t="s">
        <v>730</v>
      </c>
      <c r="B550" s="8" t="s">
        <v>52</v>
      </c>
      <c r="C550" s="8" t="s">
        <v>52</v>
      </c>
      <c r="D550" s="9"/>
      <c r="E550" s="13"/>
      <c r="F550" s="14">
        <f>TRUNC(SUMIF(N549:N549, N548, F549:F549),0)</f>
        <v>0</v>
      </c>
      <c r="G550" s="13"/>
      <c r="H550" s="14">
        <f>TRUNC(SUMIF(N549:N549, N548, H549:H549),0)</f>
        <v>27797</v>
      </c>
      <c r="I550" s="13"/>
      <c r="J550" s="14">
        <f>TRUNC(SUMIF(N549:N549, N548, J549:J549),0)</f>
        <v>0</v>
      </c>
      <c r="K550" s="13"/>
      <c r="L550" s="14">
        <f>F550+H550+J550</f>
        <v>27797</v>
      </c>
      <c r="M550" s="8" t="s">
        <v>52</v>
      </c>
      <c r="N550" s="2" t="s">
        <v>72</v>
      </c>
      <c r="O550" s="2" t="s">
        <v>72</v>
      </c>
      <c r="P550" s="2" t="s">
        <v>52</v>
      </c>
      <c r="Q550" s="2" t="s">
        <v>52</v>
      </c>
      <c r="R550" s="2" t="s">
        <v>52</v>
      </c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2" t="s">
        <v>52</v>
      </c>
      <c r="AW550" s="2" t="s">
        <v>52</v>
      </c>
      <c r="AX550" s="2" t="s">
        <v>52</v>
      </c>
      <c r="AY550" s="2" t="s">
        <v>52</v>
      </c>
    </row>
    <row r="551" spans="1:51" ht="30" customHeight="1" x14ac:dyDescent="0.3">
      <c r="A551" s="9"/>
      <c r="B551" s="9"/>
      <c r="C551" s="9"/>
      <c r="D551" s="9"/>
      <c r="E551" s="13"/>
      <c r="F551" s="14"/>
      <c r="G551" s="13"/>
      <c r="H551" s="14"/>
      <c r="I551" s="13"/>
      <c r="J551" s="14"/>
      <c r="K551" s="13"/>
      <c r="L551" s="14"/>
      <c r="M551" s="9"/>
    </row>
    <row r="552" spans="1:51" ht="30" customHeight="1" x14ac:dyDescent="0.3">
      <c r="A552" s="41" t="s">
        <v>1599</v>
      </c>
      <c r="B552" s="41"/>
      <c r="C552" s="41"/>
      <c r="D552" s="41"/>
      <c r="E552" s="42"/>
      <c r="F552" s="43"/>
      <c r="G552" s="42"/>
      <c r="H552" s="43"/>
      <c r="I552" s="42"/>
      <c r="J552" s="43"/>
      <c r="K552" s="42"/>
      <c r="L552" s="43"/>
      <c r="M552" s="41"/>
      <c r="N552" s="1" t="s">
        <v>620</v>
      </c>
    </row>
    <row r="553" spans="1:51" ht="30" customHeight="1" x14ac:dyDescent="0.3">
      <c r="A553" s="8" t="s">
        <v>793</v>
      </c>
      <c r="B553" s="8" t="s">
        <v>786</v>
      </c>
      <c r="C553" s="8" t="s">
        <v>787</v>
      </c>
      <c r="D553" s="9">
        <v>0.12</v>
      </c>
      <c r="E553" s="13">
        <f>단가대비표!O162</f>
        <v>0</v>
      </c>
      <c r="F553" s="14">
        <f>TRUNC(E553*D553,1)</f>
        <v>0</v>
      </c>
      <c r="G553" s="13">
        <f>단가대비표!P162</f>
        <v>217895</v>
      </c>
      <c r="H553" s="14">
        <f>TRUNC(G553*D553,1)</f>
        <v>26147.4</v>
      </c>
      <c r="I553" s="13">
        <f>단가대비표!V162</f>
        <v>0</v>
      </c>
      <c r="J553" s="14">
        <f>TRUNC(I553*D553,1)</f>
        <v>0</v>
      </c>
      <c r="K553" s="13">
        <f>TRUNC(E553+G553+I553,1)</f>
        <v>217895</v>
      </c>
      <c r="L553" s="14">
        <f>TRUNC(F553+H553+J553,1)</f>
        <v>26147.4</v>
      </c>
      <c r="M553" s="8" t="s">
        <v>794</v>
      </c>
      <c r="N553" s="2" t="s">
        <v>620</v>
      </c>
      <c r="O553" s="2" t="s">
        <v>795</v>
      </c>
      <c r="P553" s="2" t="s">
        <v>65</v>
      </c>
      <c r="Q553" s="2" t="s">
        <v>65</v>
      </c>
      <c r="R553" s="2" t="s">
        <v>64</v>
      </c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2" t="s">
        <v>52</v>
      </c>
      <c r="AW553" s="2" t="s">
        <v>1600</v>
      </c>
      <c r="AX553" s="2" t="s">
        <v>52</v>
      </c>
      <c r="AY553" s="2" t="s">
        <v>52</v>
      </c>
    </row>
    <row r="554" spans="1:51" ht="30" customHeight="1" x14ac:dyDescent="0.3">
      <c r="A554" s="8" t="s">
        <v>785</v>
      </c>
      <c r="B554" s="8" t="s">
        <v>786</v>
      </c>
      <c r="C554" s="8" t="s">
        <v>787</v>
      </c>
      <c r="D554" s="9">
        <v>0.1</v>
      </c>
      <c r="E554" s="13">
        <f>단가대비표!O151</f>
        <v>0</v>
      </c>
      <c r="F554" s="14">
        <f>TRUNC(E554*D554,1)</f>
        <v>0</v>
      </c>
      <c r="G554" s="13">
        <f>단가대비표!P151</f>
        <v>138989</v>
      </c>
      <c r="H554" s="14">
        <f>TRUNC(G554*D554,1)</f>
        <v>13898.9</v>
      </c>
      <c r="I554" s="13">
        <f>단가대비표!V151</f>
        <v>0</v>
      </c>
      <c r="J554" s="14">
        <f>TRUNC(I554*D554,1)</f>
        <v>0</v>
      </c>
      <c r="K554" s="13">
        <f>TRUNC(E554+G554+I554,1)</f>
        <v>138989</v>
      </c>
      <c r="L554" s="14">
        <f>TRUNC(F554+H554+J554,1)</f>
        <v>13898.9</v>
      </c>
      <c r="M554" s="8" t="s">
        <v>788</v>
      </c>
      <c r="N554" s="2" t="s">
        <v>620</v>
      </c>
      <c r="O554" s="2" t="s">
        <v>789</v>
      </c>
      <c r="P554" s="2" t="s">
        <v>65</v>
      </c>
      <c r="Q554" s="2" t="s">
        <v>65</v>
      </c>
      <c r="R554" s="2" t="s">
        <v>64</v>
      </c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2" t="s">
        <v>52</v>
      </c>
      <c r="AW554" s="2" t="s">
        <v>1601</v>
      </c>
      <c r="AX554" s="2" t="s">
        <v>52</v>
      </c>
      <c r="AY554" s="2" t="s">
        <v>52</v>
      </c>
    </row>
    <row r="555" spans="1:51" ht="30" customHeight="1" x14ac:dyDescent="0.3">
      <c r="A555" s="8" t="s">
        <v>730</v>
      </c>
      <c r="B555" s="8" t="s">
        <v>52</v>
      </c>
      <c r="C555" s="8" t="s">
        <v>52</v>
      </c>
      <c r="D555" s="9"/>
      <c r="E555" s="13"/>
      <c r="F555" s="14">
        <f>TRUNC(SUMIF(N553:N554, N552, F553:F554),0)</f>
        <v>0</v>
      </c>
      <c r="G555" s="13"/>
      <c r="H555" s="14">
        <f>TRUNC(SUMIF(N553:N554, N552, H553:H554),0)</f>
        <v>40046</v>
      </c>
      <c r="I555" s="13"/>
      <c r="J555" s="14">
        <f>TRUNC(SUMIF(N553:N554, N552, J553:J554),0)</f>
        <v>0</v>
      </c>
      <c r="K555" s="13"/>
      <c r="L555" s="14">
        <f>F555+H555+J555</f>
        <v>40046</v>
      </c>
      <c r="M555" s="8" t="s">
        <v>52</v>
      </c>
      <c r="N555" s="2" t="s">
        <v>72</v>
      </c>
      <c r="O555" s="2" t="s">
        <v>72</v>
      </c>
      <c r="P555" s="2" t="s">
        <v>52</v>
      </c>
      <c r="Q555" s="2" t="s">
        <v>52</v>
      </c>
      <c r="R555" s="2" t="s">
        <v>52</v>
      </c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2" t="s">
        <v>52</v>
      </c>
      <c r="AW555" s="2" t="s">
        <v>52</v>
      </c>
      <c r="AX555" s="2" t="s">
        <v>52</v>
      </c>
      <c r="AY555" s="2" t="s">
        <v>52</v>
      </c>
    </row>
    <row r="556" spans="1:51" ht="30" customHeight="1" x14ac:dyDescent="0.3">
      <c r="A556" s="9"/>
      <c r="B556" s="9"/>
      <c r="C556" s="9"/>
      <c r="D556" s="9"/>
      <c r="E556" s="13"/>
      <c r="F556" s="14"/>
      <c r="G556" s="13"/>
      <c r="H556" s="14"/>
      <c r="I556" s="13"/>
      <c r="J556" s="14"/>
      <c r="K556" s="13"/>
      <c r="L556" s="14"/>
      <c r="M556" s="9"/>
    </row>
    <row r="557" spans="1:51" ht="30" customHeight="1" x14ac:dyDescent="0.3">
      <c r="A557" s="41" t="s">
        <v>1602</v>
      </c>
      <c r="B557" s="41"/>
      <c r="C557" s="41"/>
      <c r="D557" s="41"/>
      <c r="E557" s="42"/>
      <c r="F557" s="43"/>
      <c r="G557" s="42"/>
      <c r="H557" s="43"/>
      <c r="I557" s="42"/>
      <c r="J557" s="43"/>
      <c r="K557" s="42"/>
      <c r="L557" s="43"/>
      <c r="M557" s="41"/>
      <c r="N557" s="1" t="s">
        <v>624</v>
      </c>
    </row>
    <row r="558" spans="1:51" ht="30" customHeight="1" x14ac:dyDescent="0.3">
      <c r="A558" s="8" t="s">
        <v>1604</v>
      </c>
      <c r="B558" s="8" t="s">
        <v>614</v>
      </c>
      <c r="C558" s="8" t="s">
        <v>83</v>
      </c>
      <c r="D558" s="9">
        <v>1</v>
      </c>
      <c r="E558" s="13">
        <f>일위대가목록!E120</f>
        <v>0</v>
      </c>
      <c r="F558" s="14">
        <f>TRUNC(E558*D558,1)</f>
        <v>0</v>
      </c>
      <c r="G558" s="13">
        <f>일위대가목록!F120</f>
        <v>4169</v>
      </c>
      <c r="H558" s="14">
        <f>TRUNC(G558*D558,1)</f>
        <v>4169</v>
      </c>
      <c r="I558" s="13">
        <f>일위대가목록!G120</f>
        <v>0</v>
      </c>
      <c r="J558" s="14">
        <f>TRUNC(I558*D558,1)</f>
        <v>0</v>
      </c>
      <c r="K558" s="13">
        <f>TRUNC(E558+G558+I558,1)</f>
        <v>4169</v>
      </c>
      <c r="L558" s="14">
        <f>TRUNC(F558+H558+J558,1)</f>
        <v>4169</v>
      </c>
      <c r="M558" s="8" t="s">
        <v>1605</v>
      </c>
      <c r="N558" s="2" t="s">
        <v>624</v>
      </c>
      <c r="O558" s="2" t="s">
        <v>1606</v>
      </c>
      <c r="P558" s="2" t="s">
        <v>64</v>
      </c>
      <c r="Q558" s="2" t="s">
        <v>65</v>
      </c>
      <c r="R558" s="2" t="s">
        <v>65</v>
      </c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2" t="s">
        <v>52</v>
      </c>
      <c r="AW558" s="2" t="s">
        <v>1607</v>
      </c>
      <c r="AX558" s="2" t="s">
        <v>52</v>
      </c>
      <c r="AY558" s="2" t="s">
        <v>52</v>
      </c>
    </row>
    <row r="559" spans="1:51" ht="30" customHeight="1" x14ac:dyDescent="0.3">
      <c r="A559" s="8" t="s">
        <v>730</v>
      </c>
      <c r="B559" s="8" t="s">
        <v>52</v>
      </c>
      <c r="C559" s="8" t="s">
        <v>52</v>
      </c>
      <c r="D559" s="9"/>
      <c r="E559" s="13"/>
      <c r="F559" s="14">
        <f>TRUNC(SUMIF(N558:N558, N557, F558:F558),0)</f>
        <v>0</v>
      </c>
      <c r="G559" s="13"/>
      <c r="H559" s="14">
        <f>TRUNC(SUMIF(N558:N558, N557, H558:H558),0)</f>
        <v>4169</v>
      </c>
      <c r="I559" s="13"/>
      <c r="J559" s="14">
        <f>TRUNC(SUMIF(N558:N558, N557, J558:J558),0)</f>
        <v>0</v>
      </c>
      <c r="K559" s="13"/>
      <c r="L559" s="14">
        <f>F559+H559+J559</f>
        <v>4169</v>
      </c>
      <c r="M559" s="8" t="s">
        <v>52</v>
      </c>
      <c r="N559" s="2" t="s">
        <v>72</v>
      </c>
      <c r="O559" s="2" t="s">
        <v>72</v>
      </c>
      <c r="P559" s="2" t="s">
        <v>52</v>
      </c>
      <c r="Q559" s="2" t="s">
        <v>52</v>
      </c>
      <c r="R559" s="2" t="s">
        <v>52</v>
      </c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2" t="s">
        <v>52</v>
      </c>
      <c r="AW559" s="2" t="s">
        <v>52</v>
      </c>
      <c r="AX559" s="2" t="s">
        <v>52</v>
      </c>
      <c r="AY559" s="2" t="s">
        <v>52</v>
      </c>
    </row>
    <row r="560" spans="1:51" ht="30" customHeight="1" x14ac:dyDescent="0.3">
      <c r="A560" s="9"/>
      <c r="B560" s="9"/>
      <c r="C560" s="9"/>
      <c r="D560" s="9"/>
      <c r="E560" s="13"/>
      <c r="F560" s="14"/>
      <c r="G560" s="13"/>
      <c r="H560" s="14"/>
      <c r="I560" s="13"/>
      <c r="J560" s="14"/>
      <c r="K560" s="13"/>
      <c r="L560" s="14"/>
      <c r="M560" s="9"/>
    </row>
    <row r="561" spans="1:51" ht="30" customHeight="1" x14ac:dyDescent="0.3">
      <c r="A561" s="41" t="s">
        <v>1608</v>
      </c>
      <c r="B561" s="41"/>
      <c r="C561" s="41"/>
      <c r="D561" s="41"/>
      <c r="E561" s="42"/>
      <c r="F561" s="43"/>
      <c r="G561" s="42"/>
      <c r="H561" s="43"/>
      <c r="I561" s="42"/>
      <c r="J561" s="43"/>
      <c r="K561" s="42"/>
      <c r="L561" s="43"/>
      <c r="M561" s="41"/>
      <c r="N561" s="1" t="s">
        <v>629</v>
      </c>
    </row>
    <row r="562" spans="1:51" ht="30" customHeight="1" x14ac:dyDescent="0.3">
      <c r="A562" s="8" t="s">
        <v>1604</v>
      </c>
      <c r="B562" s="8" t="s">
        <v>614</v>
      </c>
      <c r="C562" s="8" t="s">
        <v>83</v>
      </c>
      <c r="D562" s="9">
        <v>1</v>
      </c>
      <c r="E562" s="13">
        <f>일위대가목록!E120</f>
        <v>0</v>
      </c>
      <c r="F562" s="14">
        <f>TRUNC(E562*D562,1)</f>
        <v>0</v>
      </c>
      <c r="G562" s="13">
        <f>일위대가목록!F120</f>
        <v>4169</v>
      </c>
      <c r="H562" s="14">
        <f>TRUNC(G562*D562,1)</f>
        <v>4169</v>
      </c>
      <c r="I562" s="13">
        <f>일위대가목록!G120</f>
        <v>0</v>
      </c>
      <c r="J562" s="14">
        <f>TRUNC(I562*D562,1)</f>
        <v>0</v>
      </c>
      <c r="K562" s="13">
        <f>TRUNC(E562+G562+I562,1)</f>
        <v>4169</v>
      </c>
      <c r="L562" s="14">
        <f>TRUNC(F562+H562+J562,1)</f>
        <v>4169</v>
      </c>
      <c r="M562" s="8" t="s">
        <v>1605</v>
      </c>
      <c r="N562" s="2" t="s">
        <v>629</v>
      </c>
      <c r="O562" s="2" t="s">
        <v>1606</v>
      </c>
      <c r="P562" s="2" t="s">
        <v>64</v>
      </c>
      <c r="Q562" s="2" t="s">
        <v>65</v>
      </c>
      <c r="R562" s="2" t="s">
        <v>65</v>
      </c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2" t="s">
        <v>52</v>
      </c>
      <c r="AW562" s="2" t="s">
        <v>1609</v>
      </c>
      <c r="AX562" s="2" t="s">
        <v>52</v>
      </c>
      <c r="AY562" s="2" t="s">
        <v>52</v>
      </c>
    </row>
    <row r="563" spans="1:51" ht="30" customHeight="1" x14ac:dyDescent="0.3">
      <c r="A563" s="8" t="s">
        <v>730</v>
      </c>
      <c r="B563" s="8" t="s">
        <v>52</v>
      </c>
      <c r="C563" s="8" t="s">
        <v>52</v>
      </c>
      <c r="D563" s="9"/>
      <c r="E563" s="13"/>
      <c r="F563" s="14">
        <f>TRUNC(SUMIF(N562:N562, N561, F562:F562),0)</f>
        <v>0</v>
      </c>
      <c r="G563" s="13"/>
      <c r="H563" s="14">
        <f>TRUNC(SUMIF(N562:N562, N561, H562:H562),0)</f>
        <v>4169</v>
      </c>
      <c r="I563" s="13"/>
      <c r="J563" s="14">
        <f>TRUNC(SUMIF(N562:N562, N561, J562:J562),0)</f>
        <v>0</v>
      </c>
      <c r="K563" s="13"/>
      <c r="L563" s="14">
        <f>F563+H563+J563</f>
        <v>4169</v>
      </c>
      <c r="M563" s="8" t="s">
        <v>52</v>
      </c>
      <c r="N563" s="2" t="s">
        <v>72</v>
      </c>
      <c r="O563" s="2" t="s">
        <v>72</v>
      </c>
      <c r="P563" s="2" t="s">
        <v>52</v>
      </c>
      <c r="Q563" s="2" t="s">
        <v>52</v>
      </c>
      <c r="R563" s="2" t="s">
        <v>52</v>
      </c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2" t="s">
        <v>52</v>
      </c>
      <c r="AW563" s="2" t="s">
        <v>52</v>
      </c>
      <c r="AX563" s="2" t="s">
        <v>52</v>
      </c>
      <c r="AY563" s="2" t="s">
        <v>52</v>
      </c>
    </row>
    <row r="564" spans="1:51" ht="30" customHeight="1" x14ac:dyDescent="0.3">
      <c r="A564" s="9"/>
      <c r="B564" s="9"/>
      <c r="C564" s="9"/>
      <c r="D564" s="9"/>
      <c r="E564" s="13"/>
      <c r="F564" s="14"/>
      <c r="G564" s="13"/>
      <c r="H564" s="14"/>
      <c r="I564" s="13"/>
      <c r="J564" s="14"/>
      <c r="K564" s="13"/>
      <c r="L564" s="14"/>
      <c r="M564" s="9"/>
    </row>
    <row r="565" spans="1:51" ht="30" customHeight="1" x14ac:dyDescent="0.3">
      <c r="A565" s="41" t="s">
        <v>1610</v>
      </c>
      <c r="B565" s="41"/>
      <c r="C565" s="41"/>
      <c r="D565" s="41"/>
      <c r="E565" s="42"/>
      <c r="F565" s="43"/>
      <c r="G565" s="42"/>
      <c r="H565" s="43"/>
      <c r="I565" s="42"/>
      <c r="J565" s="43"/>
      <c r="K565" s="42"/>
      <c r="L565" s="43"/>
      <c r="M565" s="41"/>
      <c r="N565" s="1" t="s">
        <v>633</v>
      </c>
    </row>
    <row r="566" spans="1:51" ht="30" customHeight="1" x14ac:dyDescent="0.3">
      <c r="A566" s="8" t="s">
        <v>1432</v>
      </c>
      <c r="B566" s="8" t="s">
        <v>786</v>
      </c>
      <c r="C566" s="8" t="s">
        <v>787</v>
      </c>
      <c r="D566" s="9">
        <v>0.1</v>
      </c>
      <c r="E566" s="13">
        <f>단가대비표!O163</f>
        <v>0</v>
      </c>
      <c r="F566" s="14">
        <f>TRUNC(E566*D566,1)</f>
        <v>0</v>
      </c>
      <c r="G566" s="13">
        <f>단가대비표!P163</f>
        <v>205617</v>
      </c>
      <c r="H566" s="14">
        <f>TRUNC(G566*D566,1)</f>
        <v>20561.7</v>
      </c>
      <c r="I566" s="13">
        <f>단가대비표!V163</f>
        <v>0</v>
      </c>
      <c r="J566" s="14">
        <f>TRUNC(I566*D566,1)</f>
        <v>0</v>
      </c>
      <c r="K566" s="13">
        <f>TRUNC(E566+G566+I566,1)</f>
        <v>205617</v>
      </c>
      <c r="L566" s="14">
        <f>TRUNC(F566+H566+J566,1)</f>
        <v>20561.7</v>
      </c>
      <c r="M566" s="8" t="s">
        <v>1433</v>
      </c>
      <c r="N566" s="2" t="s">
        <v>633</v>
      </c>
      <c r="O566" s="2" t="s">
        <v>1434</v>
      </c>
      <c r="P566" s="2" t="s">
        <v>65</v>
      </c>
      <c r="Q566" s="2" t="s">
        <v>65</v>
      </c>
      <c r="R566" s="2" t="s">
        <v>64</v>
      </c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2" t="s">
        <v>52</v>
      </c>
      <c r="AW566" s="2" t="s">
        <v>1611</v>
      </c>
      <c r="AX566" s="2" t="s">
        <v>52</v>
      </c>
      <c r="AY566" s="2" t="s">
        <v>52</v>
      </c>
    </row>
    <row r="567" spans="1:51" ht="30" customHeight="1" x14ac:dyDescent="0.3">
      <c r="A567" s="8" t="s">
        <v>785</v>
      </c>
      <c r="B567" s="8" t="s">
        <v>786</v>
      </c>
      <c r="C567" s="8" t="s">
        <v>787</v>
      </c>
      <c r="D567" s="9">
        <v>0.08</v>
      </c>
      <c r="E567" s="13">
        <f>단가대비표!O151</f>
        <v>0</v>
      </c>
      <c r="F567" s="14">
        <f>TRUNC(E567*D567,1)</f>
        <v>0</v>
      </c>
      <c r="G567" s="13">
        <f>단가대비표!P151</f>
        <v>138989</v>
      </c>
      <c r="H567" s="14">
        <f>TRUNC(G567*D567,1)</f>
        <v>11119.1</v>
      </c>
      <c r="I567" s="13">
        <f>단가대비표!V151</f>
        <v>0</v>
      </c>
      <c r="J567" s="14">
        <f>TRUNC(I567*D567,1)</f>
        <v>0</v>
      </c>
      <c r="K567" s="13">
        <f>TRUNC(E567+G567+I567,1)</f>
        <v>138989</v>
      </c>
      <c r="L567" s="14">
        <f>TRUNC(F567+H567+J567,1)</f>
        <v>11119.1</v>
      </c>
      <c r="M567" s="8" t="s">
        <v>788</v>
      </c>
      <c r="N567" s="2" t="s">
        <v>633</v>
      </c>
      <c r="O567" s="2" t="s">
        <v>789</v>
      </c>
      <c r="P567" s="2" t="s">
        <v>65</v>
      </c>
      <c r="Q567" s="2" t="s">
        <v>65</v>
      </c>
      <c r="R567" s="2" t="s">
        <v>64</v>
      </c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2" t="s">
        <v>52</v>
      </c>
      <c r="AW567" s="2" t="s">
        <v>1612</v>
      </c>
      <c r="AX567" s="2" t="s">
        <v>52</v>
      </c>
      <c r="AY567" s="2" t="s">
        <v>52</v>
      </c>
    </row>
    <row r="568" spans="1:51" ht="30" customHeight="1" x14ac:dyDescent="0.3">
      <c r="A568" s="8" t="s">
        <v>730</v>
      </c>
      <c r="B568" s="8" t="s">
        <v>52</v>
      </c>
      <c r="C568" s="8" t="s">
        <v>52</v>
      </c>
      <c r="D568" s="9"/>
      <c r="E568" s="13"/>
      <c r="F568" s="14">
        <f>TRUNC(SUMIF(N566:N567, N565, F566:F567),0)</f>
        <v>0</v>
      </c>
      <c r="G568" s="13"/>
      <c r="H568" s="14">
        <f>TRUNC(SUMIF(N566:N567, N565, H566:H567),0)</f>
        <v>31680</v>
      </c>
      <c r="I568" s="13"/>
      <c r="J568" s="14">
        <f>TRUNC(SUMIF(N566:N567, N565, J566:J567),0)</f>
        <v>0</v>
      </c>
      <c r="K568" s="13"/>
      <c r="L568" s="14">
        <f>F568+H568+J568</f>
        <v>31680</v>
      </c>
      <c r="M568" s="8" t="s">
        <v>52</v>
      </c>
      <c r="N568" s="2" t="s">
        <v>72</v>
      </c>
      <c r="O568" s="2" t="s">
        <v>72</v>
      </c>
      <c r="P568" s="2" t="s">
        <v>52</v>
      </c>
      <c r="Q568" s="2" t="s">
        <v>52</v>
      </c>
      <c r="R568" s="2" t="s">
        <v>52</v>
      </c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2" t="s">
        <v>52</v>
      </c>
      <c r="AW568" s="2" t="s">
        <v>52</v>
      </c>
      <c r="AX568" s="2" t="s">
        <v>52</v>
      </c>
      <c r="AY568" s="2" t="s">
        <v>52</v>
      </c>
    </row>
    <row r="569" spans="1:51" ht="30" customHeight="1" x14ac:dyDescent="0.3">
      <c r="A569" s="9"/>
      <c r="B569" s="9"/>
      <c r="C569" s="9"/>
      <c r="D569" s="9"/>
      <c r="E569" s="13"/>
      <c r="F569" s="14"/>
      <c r="G569" s="13"/>
      <c r="H569" s="14"/>
      <c r="I569" s="13"/>
      <c r="J569" s="14"/>
      <c r="K569" s="13"/>
      <c r="L569" s="14"/>
      <c r="M569" s="9"/>
    </row>
    <row r="570" spans="1:51" ht="30" customHeight="1" x14ac:dyDescent="0.3">
      <c r="A570" s="41" t="s">
        <v>1613</v>
      </c>
      <c r="B570" s="41"/>
      <c r="C570" s="41"/>
      <c r="D570" s="41"/>
      <c r="E570" s="42"/>
      <c r="F570" s="43"/>
      <c r="G570" s="42"/>
      <c r="H570" s="43"/>
      <c r="I570" s="42"/>
      <c r="J570" s="43"/>
      <c r="K570" s="42"/>
      <c r="L570" s="43"/>
      <c r="M570" s="41"/>
      <c r="N570" s="1" t="s">
        <v>637</v>
      </c>
    </row>
    <row r="571" spans="1:51" ht="30" customHeight="1" x14ac:dyDescent="0.3">
      <c r="A571" s="8" t="s">
        <v>1432</v>
      </c>
      <c r="B571" s="8" t="s">
        <v>786</v>
      </c>
      <c r="C571" s="8" t="s">
        <v>787</v>
      </c>
      <c r="D571" s="9">
        <v>0.1</v>
      </c>
      <c r="E571" s="13">
        <f>단가대비표!O163</f>
        <v>0</v>
      </c>
      <c r="F571" s="14">
        <f>TRUNC(E571*D571,1)</f>
        <v>0</v>
      </c>
      <c r="G571" s="13">
        <f>단가대비표!P163</f>
        <v>205617</v>
      </c>
      <c r="H571" s="14">
        <f>TRUNC(G571*D571,1)</f>
        <v>20561.7</v>
      </c>
      <c r="I571" s="13">
        <f>단가대비표!V163</f>
        <v>0</v>
      </c>
      <c r="J571" s="14">
        <f>TRUNC(I571*D571,1)</f>
        <v>0</v>
      </c>
      <c r="K571" s="13">
        <f>TRUNC(E571+G571+I571,1)</f>
        <v>205617</v>
      </c>
      <c r="L571" s="14">
        <f>TRUNC(F571+H571+J571,1)</f>
        <v>20561.7</v>
      </c>
      <c r="M571" s="8" t="s">
        <v>1433</v>
      </c>
      <c r="N571" s="2" t="s">
        <v>637</v>
      </c>
      <c r="O571" s="2" t="s">
        <v>1434</v>
      </c>
      <c r="P571" s="2" t="s">
        <v>65</v>
      </c>
      <c r="Q571" s="2" t="s">
        <v>65</v>
      </c>
      <c r="R571" s="2" t="s">
        <v>64</v>
      </c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2" t="s">
        <v>52</v>
      </c>
      <c r="AW571" s="2" t="s">
        <v>1614</v>
      </c>
      <c r="AX571" s="2" t="s">
        <v>52</v>
      </c>
      <c r="AY571" s="2" t="s">
        <v>52</v>
      </c>
    </row>
    <row r="572" spans="1:51" ht="30" customHeight="1" x14ac:dyDescent="0.3">
      <c r="A572" s="8" t="s">
        <v>785</v>
      </c>
      <c r="B572" s="8" t="s">
        <v>786</v>
      </c>
      <c r="C572" s="8" t="s">
        <v>787</v>
      </c>
      <c r="D572" s="9">
        <v>0.08</v>
      </c>
      <c r="E572" s="13">
        <f>단가대비표!O151</f>
        <v>0</v>
      </c>
      <c r="F572" s="14">
        <f>TRUNC(E572*D572,1)</f>
        <v>0</v>
      </c>
      <c r="G572" s="13">
        <f>단가대비표!P151</f>
        <v>138989</v>
      </c>
      <c r="H572" s="14">
        <f>TRUNC(G572*D572,1)</f>
        <v>11119.1</v>
      </c>
      <c r="I572" s="13">
        <f>단가대비표!V151</f>
        <v>0</v>
      </c>
      <c r="J572" s="14">
        <f>TRUNC(I572*D572,1)</f>
        <v>0</v>
      </c>
      <c r="K572" s="13">
        <f>TRUNC(E572+G572+I572,1)</f>
        <v>138989</v>
      </c>
      <c r="L572" s="14">
        <f>TRUNC(F572+H572+J572,1)</f>
        <v>11119.1</v>
      </c>
      <c r="M572" s="8" t="s">
        <v>788</v>
      </c>
      <c r="N572" s="2" t="s">
        <v>637</v>
      </c>
      <c r="O572" s="2" t="s">
        <v>789</v>
      </c>
      <c r="P572" s="2" t="s">
        <v>65</v>
      </c>
      <c r="Q572" s="2" t="s">
        <v>65</v>
      </c>
      <c r="R572" s="2" t="s">
        <v>64</v>
      </c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2" t="s">
        <v>52</v>
      </c>
      <c r="AW572" s="2" t="s">
        <v>1615</v>
      </c>
      <c r="AX572" s="2" t="s">
        <v>52</v>
      </c>
      <c r="AY572" s="2" t="s">
        <v>52</v>
      </c>
    </row>
    <row r="573" spans="1:51" ht="30" customHeight="1" x14ac:dyDescent="0.3">
      <c r="A573" s="8" t="s">
        <v>730</v>
      </c>
      <c r="B573" s="8" t="s">
        <v>52</v>
      </c>
      <c r="C573" s="8" t="s">
        <v>52</v>
      </c>
      <c r="D573" s="9"/>
      <c r="E573" s="13"/>
      <c r="F573" s="14">
        <f>TRUNC(SUMIF(N571:N572, N570, F571:F572),0)</f>
        <v>0</v>
      </c>
      <c r="G573" s="13"/>
      <c r="H573" s="14">
        <f>TRUNC(SUMIF(N571:N572, N570, H571:H572),0)</f>
        <v>31680</v>
      </c>
      <c r="I573" s="13"/>
      <c r="J573" s="14">
        <f>TRUNC(SUMIF(N571:N572, N570, J571:J572),0)</f>
        <v>0</v>
      </c>
      <c r="K573" s="13"/>
      <c r="L573" s="14">
        <f>F573+H573+J573</f>
        <v>31680</v>
      </c>
      <c r="M573" s="8" t="s">
        <v>52</v>
      </c>
      <c r="N573" s="2" t="s">
        <v>72</v>
      </c>
      <c r="O573" s="2" t="s">
        <v>72</v>
      </c>
      <c r="P573" s="2" t="s">
        <v>52</v>
      </c>
      <c r="Q573" s="2" t="s">
        <v>52</v>
      </c>
      <c r="R573" s="2" t="s">
        <v>52</v>
      </c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2" t="s">
        <v>52</v>
      </c>
      <c r="AW573" s="2" t="s">
        <v>52</v>
      </c>
      <c r="AX573" s="2" t="s">
        <v>52</v>
      </c>
      <c r="AY573" s="2" t="s">
        <v>52</v>
      </c>
    </row>
    <row r="574" spans="1:51" ht="30" customHeight="1" x14ac:dyDescent="0.3">
      <c r="A574" s="9"/>
      <c r="B574" s="9"/>
      <c r="C574" s="9"/>
      <c r="D574" s="9"/>
      <c r="E574" s="13"/>
      <c r="F574" s="14"/>
      <c r="G574" s="13"/>
      <c r="H574" s="14"/>
      <c r="I574" s="13"/>
      <c r="J574" s="14"/>
      <c r="K574" s="13"/>
      <c r="L574" s="14"/>
      <c r="M574" s="9"/>
    </row>
    <row r="575" spans="1:51" ht="30" customHeight="1" x14ac:dyDescent="0.3">
      <c r="A575" s="41" t="s">
        <v>1616</v>
      </c>
      <c r="B575" s="41"/>
      <c r="C575" s="41"/>
      <c r="D575" s="41"/>
      <c r="E575" s="42"/>
      <c r="F575" s="43"/>
      <c r="G575" s="42"/>
      <c r="H575" s="43"/>
      <c r="I575" s="42"/>
      <c r="J575" s="43"/>
      <c r="K575" s="42"/>
      <c r="L575" s="43"/>
      <c r="M575" s="41"/>
      <c r="N575" s="1" t="s">
        <v>642</v>
      </c>
    </row>
    <row r="576" spans="1:51" ht="30" customHeight="1" x14ac:dyDescent="0.3">
      <c r="A576" s="8" t="s">
        <v>785</v>
      </c>
      <c r="B576" s="8" t="s">
        <v>786</v>
      </c>
      <c r="C576" s="8" t="s">
        <v>787</v>
      </c>
      <c r="D576" s="9">
        <v>0.08</v>
      </c>
      <c r="E576" s="13">
        <f>단가대비표!O151</f>
        <v>0</v>
      </c>
      <c r="F576" s="14">
        <f>TRUNC(E576*D576,1)</f>
        <v>0</v>
      </c>
      <c r="G576" s="13">
        <f>단가대비표!P151</f>
        <v>138989</v>
      </c>
      <c r="H576" s="14">
        <f>TRUNC(G576*D576,1)</f>
        <v>11119.1</v>
      </c>
      <c r="I576" s="13">
        <f>단가대비표!V151</f>
        <v>0</v>
      </c>
      <c r="J576" s="14">
        <f>TRUNC(I576*D576,1)</f>
        <v>0</v>
      </c>
      <c r="K576" s="13">
        <f>TRUNC(E576+G576+I576,1)</f>
        <v>138989</v>
      </c>
      <c r="L576" s="14">
        <f>TRUNC(F576+H576+J576,1)</f>
        <v>11119.1</v>
      </c>
      <c r="M576" s="8" t="s">
        <v>788</v>
      </c>
      <c r="N576" s="2" t="s">
        <v>642</v>
      </c>
      <c r="O576" s="2" t="s">
        <v>789</v>
      </c>
      <c r="P576" s="2" t="s">
        <v>65</v>
      </c>
      <c r="Q576" s="2" t="s">
        <v>65</v>
      </c>
      <c r="R576" s="2" t="s">
        <v>64</v>
      </c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2" t="s">
        <v>52</v>
      </c>
      <c r="AW576" s="2" t="s">
        <v>1617</v>
      </c>
      <c r="AX576" s="2" t="s">
        <v>52</v>
      </c>
      <c r="AY576" s="2" t="s">
        <v>52</v>
      </c>
    </row>
    <row r="577" spans="1:51" ht="30" customHeight="1" x14ac:dyDescent="0.3">
      <c r="A577" s="8" t="s">
        <v>730</v>
      </c>
      <c r="B577" s="8" t="s">
        <v>52</v>
      </c>
      <c r="C577" s="8" t="s">
        <v>52</v>
      </c>
      <c r="D577" s="9"/>
      <c r="E577" s="13"/>
      <c r="F577" s="14">
        <f>TRUNC(SUMIF(N576:N576, N575, F576:F576),0)</f>
        <v>0</v>
      </c>
      <c r="G577" s="13"/>
      <c r="H577" s="14">
        <f>TRUNC(SUMIF(N576:N576, N575, H576:H576),0)</f>
        <v>11119</v>
      </c>
      <c r="I577" s="13"/>
      <c r="J577" s="14">
        <f>TRUNC(SUMIF(N576:N576, N575, J576:J576),0)</f>
        <v>0</v>
      </c>
      <c r="K577" s="13"/>
      <c r="L577" s="14">
        <f>F577+H577+J577</f>
        <v>11119</v>
      </c>
      <c r="M577" s="8" t="s">
        <v>52</v>
      </c>
      <c r="N577" s="2" t="s">
        <v>72</v>
      </c>
      <c r="O577" s="2" t="s">
        <v>72</v>
      </c>
      <c r="P577" s="2" t="s">
        <v>52</v>
      </c>
      <c r="Q577" s="2" t="s">
        <v>52</v>
      </c>
      <c r="R577" s="2" t="s">
        <v>52</v>
      </c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2" t="s">
        <v>52</v>
      </c>
      <c r="AW577" s="2" t="s">
        <v>52</v>
      </c>
      <c r="AX577" s="2" t="s">
        <v>52</v>
      </c>
      <c r="AY577" s="2" t="s">
        <v>52</v>
      </c>
    </row>
    <row r="578" spans="1:51" ht="30" customHeight="1" x14ac:dyDescent="0.3">
      <c r="A578" s="9"/>
      <c r="B578" s="9"/>
      <c r="C578" s="9"/>
      <c r="D578" s="9"/>
      <c r="E578" s="13"/>
      <c r="F578" s="14"/>
      <c r="G578" s="13"/>
      <c r="H578" s="14"/>
      <c r="I578" s="13"/>
      <c r="J578" s="14"/>
      <c r="K578" s="13"/>
      <c r="L578" s="14"/>
      <c r="M578" s="9"/>
    </row>
    <row r="579" spans="1:51" ht="30" customHeight="1" x14ac:dyDescent="0.3">
      <c r="A579" s="41" t="s">
        <v>1618</v>
      </c>
      <c r="B579" s="41"/>
      <c r="C579" s="41"/>
      <c r="D579" s="41"/>
      <c r="E579" s="42"/>
      <c r="F579" s="43"/>
      <c r="G579" s="42"/>
      <c r="H579" s="43"/>
      <c r="I579" s="42"/>
      <c r="J579" s="43"/>
      <c r="K579" s="42"/>
      <c r="L579" s="43"/>
      <c r="M579" s="41"/>
      <c r="N579" s="1" t="s">
        <v>647</v>
      </c>
    </row>
    <row r="580" spans="1:51" ht="30" customHeight="1" x14ac:dyDescent="0.3">
      <c r="A580" s="8" t="s">
        <v>1619</v>
      </c>
      <c r="B580" s="8" t="s">
        <v>786</v>
      </c>
      <c r="C580" s="8" t="s">
        <v>787</v>
      </c>
      <c r="D580" s="9">
        <v>0.1</v>
      </c>
      <c r="E580" s="13">
        <f>단가대비표!O152</f>
        <v>0</v>
      </c>
      <c r="F580" s="14">
        <f>TRUNC(E580*D580,1)</f>
        <v>0</v>
      </c>
      <c r="G580" s="13">
        <f>단가대비표!P152</f>
        <v>167926</v>
      </c>
      <c r="H580" s="14">
        <f>TRUNC(G580*D580,1)</f>
        <v>16792.599999999999</v>
      </c>
      <c r="I580" s="13">
        <f>단가대비표!V152</f>
        <v>0</v>
      </c>
      <c r="J580" s="14">
        <f>TRUNC(I580*D580,1)</f>
        <v>0</v>
      </c>
      <c r="K580" s="13">
        <f>TRUNC(E580+G580+I580,1)</f>
        <v>167926</v>
      </c>
      <c r="L580" s="14">
        <f>TRUNC(F580+H580+J580,1)</f>
        <v>16792.599999999999</v>
      </c>
      <c r="M580" s="8" t="s">
        <v>1620</v>
      </c>
      <c r="N580" s="2" t="s">
        <v>647</v>
      </c>
      <c r="O580" s="2" t="s">
        <v>1621</v>
      </c>
      <c r="P580" s="2" t="s">
        <v>65</v>
      </c>
      <c r="Q580" s="2" t="s">
        <v>65</v>
      </c>
      <c r="R580" s="2" t="s">
        <v>64</v>
      </c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2" t="s">
        <v>52</v>
      </c>
      <c r="AW580" s="2" t="s">
        <v>1622</v>
      </c>
      <c r="AX580" s="2" t="s">
        <v>52</v>
      </c>
      <c r="AY580" s="2" t="s">
        <v>52</v>
      </c>
    </row>
    <row r="581" spans="1:51" ht="30" customHeight="1" x14ac:dyDescent="0.3">
      <c r="A581" s="8" t="s">
        <v>730</v>
      </c>
      <c r="B581" s="8" t="s">
        <v>52</v>
      </c>
      <c r="C581" s="8" t="s">
        <v>52</v>
      </c>
      <c r="D581" s="9"/>
      <c r="E581" s="13"/>
      <c r="F581" s="14">
        <f>TRUNC(SUMIF(N580:N580, N579, F580:F580),0)</f>
        <v>0</v>
      </c>
      <c r="G581" s="13"/>
      <c r="H581" s="14">
        <f>TRUNC(SUMIF(N580:N580, N579, H580:H580),0)</f>
        <v>16792</v>
      </c>
      <c r="I581" s="13"/>
      <c r="J581" s="14">
        <f>TRUNC(SUMIF(N580:N580, N579, J580:J580),0)</f>
        <v>0</v>
      </c>
      <c r="K581" s="13"/>
      <c r="L581" s="14">
        <f>F581+H581+J581</f>
        <v>16792</v>
      </c>
      <c r="M581" s="8" t="s">
        <v>52</v>
      </c>
      <c r="N581" s="2" t="s">
        <v>72</v>
      </c>
      <c r="O581" s="2" t="s">
        <v>72</v>
      </c>
      <c r="P581" s="2" t="s">
        <v>52</v>
      </c>
      <c r="Q581" s="2" t="s">
        <v>52</v>
      </c>
      <c r="R581" s="2" t="s">
        <v>52</v>
      </c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2" t="s">
        <v>52</v>
      </c>
      <c r="AW581" s="2" t="s">
        <v>52</v>
      </c>
      <c r="AX581" s="2" t="s">
        <v>52</v>
      </c>
      <c r="AY581" s="2" t="s">
        <v>52</v>
      </c>
    </row>
    <row r="582" spans="1:51" ht="30" customHeight="1" x14ac:dyDescent="0.3">
      <c r="A582" s="9"/>
      <c r="B582" s="9"/>
      <c r="C582" s="9"/>
      <c r="D582" s="9"/>
      <c r="E582" s="13"/>
      <c r="F582" s="14"/>
      <c r="G582" s="13"/>
      <c r="H582" s="14"/>
      <c r="I582" s="13"/>
      <c r="J582" s="14"/>
      <c r="K582" s="13"/>
      <c r="L582" s="14"/>
      <c r="M582" s="9"/>
    </row>
    <row r="583" spans="1:51" ht="30" customHeight="1" x14ac:dyDescent="0.3">
      <c r="A583" s="41" t="s">
        <v>1623</v>
      </c>
      <c r="B583" s="41"/>
      <c r="C583" s="41"/>
      <c r="D583" s="41"/>
      <c r="E583" s="42"/>
      <c r="F583" s="43"/>
      <c r="G583" s="42"/>
      <c r="H583" s="43"/>
      <c r="I583" s="42"/>
      <c r="J583" s="43"/>
      <c r="K583" s="42"/>
      <c r="L583" s="43"/>
      <c r="M583" s="41"/>
      <c r="N583" s="1" t="s">
        <v>721</v>
      </c>
    </row>
    <row r="584" spans="1:51" ht="30" customHeight="1" x14ac:dyDescent="0.3">
      <c r="A584" s="8" t="s">
        <v>1625</v>
      </c>
      <c r="B584" s="8" t="s">
        <v>786</v>
      </c>
      <c r="C584" s="8" t="s">
        <v>787</v>
      </c>
      <c r="D584" s="9">
        <v>0.38</v>
      </c>
      <c r="E584" s="13">
        <f>단가대비표!O153</f>
        <v>0</v>
      </c>
      <c r="F584" s="14">
        <f>TRUNC(E584*D584,1)</f>
        <v>0</v>
      </c>
      <c r="G584" s="13">
        <f>단가대비표!P153</f>
        <v>236858</v>
      </c>
      <c r="H584" s="14">
        <f>TRUNC(G584*D584,1)</f>
        <v>90006</v>
      </c>
      <c r="I584" s="13">
        <f>단가대비표!V153</f>
        <v>0</v>
      </c>
      <c r="J584" s="14">
        <f>TRUNC(I584*D584,1)</f>
        <v>0</v>
      </c>
      <c r="K584" s="13">
        <f t="shared" ref="K584:L587" si="96">TRUNC(E584+G584+I584,1)</f>
        <v>236858</v>
      </c>
      <c r="L584" s="14">
        <f t="shared" si="96"/>
        <v>90006</v>
      </c>
      <c r="M584" s="8" t="s">
        <v>715</v>
      </c>
      <c r="N584" s="2" t="s">
        <v>52</v>
      </c>
      <c r="O584" s="2" t="s">
        <v>1626</v>
      </c>
      <c r="P584" s="2" t="s">
        <v>65</v>
      </c>
      <c r="Q584" s="2" t="s">
        <v>65</v>
      </c>
      <c r="R584" s="2" t="s">
        <v>64</v>
      </c>
      <c r="S584" s="3"/>
      <c r="T584" s="3"/>
      <c r="U584" s="3"/>
      <c r="V584" s="3">
        <v>1</v>
      </c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2" t="s">
        <v>52</v>
      </c>
      <c r="AW584" s="2" t="s">
        <v>1627</v>
      </c>
      <c r="AX584" s="2" t="s">
        <v>52</v>
      </c>
      <c r="AY584" s="2" t="s">
        <v>718</v>
      </c>
    </row>
    <row r="585" spans="1:51" ht="30" customHeight="1" x14ac:dyDescent="0.3">
      <c r="A585" s="8" t="s">
        <v>1619</v>
      </c>
      <c r="B585" s="8" t="s">
        <v>786</v>
      </c>
      <c r="C585" s="8" t="s">
        <v>787</v>
      </c>
      <c r="D585" s="9">
        <v>0.2</v>
      </c>
      <c r="E585" s="13">
        <f>단가대비표!O152</f>
        <v>0</v>
      </c>
      <c r="F585" s="14">
        <f>TRUNC(E585*D585,1)</f>
        <v>0</v>
      </c>
      <c r="G585" s="13">
        <f>단가대비표!P152</f>
        <v>167926</v>
      </c>
      <c r="H585" s="14">
        <f>TRUNC(G585*D585,1)</f>
        <v>33585.199999999997</v>
      </c>
      <c r="I585" s="13">
        <f>단가대비표!V152</f>
        <v>0</v>
      </c>
      <c r="J585" s="14">
        <f>TRUNC(I585*D585,1)</f>
        <v>0</v>
      </c>
      <c r="K585" s="13">
        <f t="shared" si="96"/>
        <v>167926</v>
      </c>
      <c r="L585" s="14">
        <f t="shared" si="96"/>
        <v>33585.199999999997</v>
      </c>
      <c r="M585" s="8" t="s">
        <v>715</v>
      </c>
      <c r="N585" s="2" t="s">
        <v>52</v>
      </c>
      <c r="O585" s="2" t="s">
        <v>1621</v>
      </c>
      <c r="P585" s="2" t="s">
        <v>65</v>
      </c>
      <c r="Q585" s="2" t="s">
        <v>65</v>
      </c>
      <c r="R585" s="2" t="s">
        <v>64</v>
      </c>
      <c r="S585" s="3"/>
      <c r="T585" s="3"/>
      <c r="U585" s="3"/>
      <c r="V585" s="3">
        <v>1</v>
      </c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2" t="s">
        <v>52</v>
      </c>
      <c r="AW585" s="2" t="s">
        <v>1628</v>
      </c>
      <c r="AX585" s="2" t="s">
        <v>52</v>
      </c>
      <c r="AY585" s="2" t="s">
        <v>718</v>
      </c>
    </row>
    <row r="586" spans="1:51" ht="30" customHeight="1" x14ac:dyDescent="0.3">
      <c r="A586" s="8" t="s">
        <v>1629</v>
      </c>
      <c r="B586" s="8" t="s">
        <v>1630</v>
      </c>
      <c r="C586" s="8" t="s">
        <v>1575</v>
      </c>
      <c r="D586" s="9">
        <v>1</v>
      </c>
      <c r="E586" s="13">
        <v>5635</v>
      </c>
      <c r="F586" s="14">
        <f>TRUNC(E586*D586,1)</f>
        <v>5635</v>
      </c>
      <c r="G586" s="13">
        <v>42474</v>
      </c>
      <c r="H586" s="14">
        <f>TRUNC(G586*D586,1)</f>
        <v>42474</v>
      </c>
      <c r="I586" s="13">
        <v>25444</v>
      </c>
      <c r="J586" s="14">
        <f>TRUNC(I586*D586,1)</f>
        <v>25444</v>
      </c>
      <c r="K586" s="13">
        <f t="shared" si="96"/>
        <v>73553</v>
      </c>
      <c r="L586" s="14">
        <f t="shared" si="96"/>
        <v>73553</v>
      </c>
      <c r="M586" s="8" t="s">
        <v>715</v>
      </c>
      <c r="N586" s="2" t="s">
        <v>52</v>
      </c>
      <c r="O586" s="2" t="s">
        <v>1631</v>
      </c>
      <c r="P586" s="2" t="s">
        <v>64</v>
      </c>
      <c r="Q586" s="2" t="s">
        <v>65</v>
      </c>
      <c r="R586" s="2" t="s">
        <v>65</v>
      </c>
      <c r="S586" s="3"/>
      <c r="T586" s="3"/>
      <c r="U586" s="3"/>
      <c r="V586" s="3">
        <v>1</v>
      </c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2" t="s">
        <v>52</v>
      </c>
      <c r="AW586" s="2" t="s">
        <v>1632</v>
      </c>
      <c r="AX586" s="2" t="s">
        <v>52</v>
      </c>
      <c r="AY586" s="2" t="s">
        <v>718</v>
      </c>
    </row>
    <row r="587" spans="1:51" ht="30" customHeight="1" x14ac:dyDescent="0.3">
      <c r="A587" s="8" t="s">
        <v>726</v>
      </c>
      <c r="B587" s="8" t="s">
        <v>727</v>
      </c>
      <c r="C587" s="8" t="s">
        <v>571</v>
      </c>
      <c r="D587" s="9">
        <v>1</v>
      </c>
      <c r="E587" s="13">
        <v>0</v>
      </c>
      <c r="F587" s="14">
        <f>TRUNC(E587*D587,1)</f>
        <v>0</v>
      </c>
      <c r="G587" s="13">
        <v>0</v>
      </c>
      <c r="H587" s="14">
        <f>TRUNC(G587*D587,1)</f>
        <v>0</v>
      </c>
      <c r="I587" s="13">
        <f>TRUNC(SUMIF(V584:V587, RIGHTB(O587, 1), L584:L587)*U587, 2)</f>
        <v>197144.2</v>
      </c>
      <c r="J587" s="14">
        <f>TRUNC(I587*D587,1)</f>
        <v>197144.2</v>
      </c>
      <c r="K587" s="13">
        <f t="shared" si="96"/>
        <v>197144.2</v>
      </c>
      <c r="L587" s="14">
        <f t="shared" si="96"/>
        <v>197144.2</v>
      </c>
      <c r="M587" s="8" t="s">
        <v>52</v>
      </c>
      <c r="N587" s="2" t="s">
        <v>721</v>
      </c>
      <c r="O587" s="2" t="s">
        <v>728</v>
      </c>
      <c r="P587" s="2" t="s">
        <v>65</v>
      </c>
      <c r="Q587" s="2" t="s">
        <v>65</v>
      </c>
      <c r="R587" s="2" t="s">
        <v>65</v>
      </c>
      <c r="S587" s="3">
        <v>3</v>
      </c>
      <c r="T587" s="3">
        <v>2</v>
      </c>
      <c r="U587" s="3">
        <v>1</v>
      </c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2" t="s">
        <v>52</v>
      </c>
      <c r="AW587" s="2" t="s">
        <v>1633</v>
      </c>
      <c r="AX587" s="2" t="s">
        <v>52</v>
      </c>
      <c r="AY587" s="2" t="s">
        <v>52</v>
      </c>
    </row>
    <row r="588" spans="1:51" ht="30" customHeight="1" x14ac:dyDescent="0.3">
      <c r="A588" s="8" t="s">
        <v>730</v>
      </c>
      <c r="B588" s="8" t="s">
        <v>52</v>
      </c>
      <c r="C588" s="8" t="s">
        <v>52</v>
      </c>
      <c r="D588" s="9"/>
      <c r="E588" s="13"/>
      <c r="F588" s="14">
        <f>TRUNC(SUMIF(N584:N587, N583, F584:F587),0)</f>
        <v>0</v>
      </c>
      <c r="G588" s="13"/>
      <c r="H588" s="14">
        <f>TRUNC(SUMIF(N584:N587, N583, H584:H587),0)</f>
        <v>0</v>
      </c>
      <c r="I588" s="13"/>
      <c r="J588" s="14">
        <f>TRUNC(SUMIF(N584:N587, N583, J584:J587),0)</f>
        <v>197144</v>
      </c>
      <c r="K588" s="13"/>
      <c r="L588" s="14">
        <f>F588+H588+J588</f>
        <v>197144</v>
      </c>
      <c r="M588" s="8" t="s">
        <v>52</v>
      </c>
      <c r="N588" s="2" t="s">
        <v>72</v>
      </c>
      <c r="O588" s="2" t="s">
        <v>72</v>
      </c>
      <c r="P588" s="2" t="s">
        <v>52</v>
      </c>
      <c r="Q588" s="2" t="s">
        <v>52</v>
      </c>
      <c r="R588" s="2" t="s">
        <v>52</v>
      </c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2" t="s">
        <v>52</v>
      </c>
      <c r="AW588" s="2" t="s">
        <v>52</v>
      </c>
      <c r="AX588" s="2" t="s">
        <v>52</v>
      </c>
      <c r="AY588" s="2" t="s">
        <v>52</v>
      </c>
    </row>
    <row r="589" spans="1:51" ht="30" customHeight="1" x14ac:dyDescent="0.3">
      <c r="A589" s="9"/>
      <c r="B589" s="9"/>
      <c r="C589" s="9"/>
      <c r="D589" s="9"/>
      <c r="E589" s="13"/>
      <c r="F589" s="14"/>
      <c r="G589" s="13"/>
      <c r="H589" s="14"/>
      <c r="I589" s="13"/>
      <c r="J589" s="14"/>
      <c r="K589" s="13"/>
      <c r="L589" s="14"/>
      <c r="M589" s="9"/>
    </row>
    <row r="590" spans="1:51" ht="30" customHeight="1" x14ac:dyDescent="0.3">
      <c r="A590" s="41" t="s">
        <v>1634</v>
      </c>
      <c r="B590" s="41"/>
      <c r="C590" s="41"/>
      <c r="D590" s="41"/>
      <c r="E590" s="42"/>
      <c r="F590" s="43"/>
      <c r="G590" s="42"/>
      <c r="H590" s="43"/>
      <c r="I590" s="42"/>
      <c r="J590" s="43"/>
      <c r="K590" s="42"/>
      <c r="L590" s="43"/>
      <c r="M590" s="41"/>
      <c r="N590" s="1" t="s">
        <v>724</v>
      </c>
    </row>
    <row r="591" spans="1:51" ht="30" customHeight="1" x14ac:dyDescent="0.3">
      <c r="A591" s="8" t="s">
        <v>1625</v>
      </c>
      <c r="B591" s="8" t="s">
        <v>786</v>
      </c>
      <c r="C591" s="8" t="s">
        <v>787</v>
      </c>
      <c r="D591" s="9">
        <v>0.38</v>
      </c>
      <c r="E591" s="13">
        <f>단가대비표!O153</f>
        <v>0</v>
      </c>
      <c r="F591" s="14">
        <f>TRUNC(E591*D591,1)</f>
        <v>0</v>
      </c>
      <c r="G591" s="13">
        <f>단가대비표!P153</f>
        <v>236858</v>
      </c>
      <c r="H591" s="14">
        <f>TRUNC(G591*D591,1)</f>
        <v>90006</v>
      </c>
      <c r="I591" s="13">
        <f>단가대비표!V153</f>
        <v>0</v>
      </c>
      <c r="J591" s="14">
        <f>TRUNC(I591*D591,1)</f>
        <v>0</v>
      </c>
      <c r="K591" s="13">
        <f t="shared" ref="K591:L594" si="97">TRUNC(E591+G591+I591,1)</f>
        <v>236858</v>
      </c>
      <c r="L591" s="14">
        <f t="shared" si="97"/>
        <v>90006</v>
      </c>
      <c r="M591" s="8" t="s">
        <v>715</v>
      </c>
      <c r="N591" s="2" t="s">
        <v>52</v>
      </c>
      <c r="O591" s="2" t="s">
        <v>1626</v>
      </c>
      <c r="P591" s="2" t="s">
        <v>65</v>
      </c>
      <c r="Q591" s="2" t="s">
        <v>65</v>
      </c>
      <c r="R591" s="2" t="s">
        <v>64</v>
      </c>
      <c r="S591" s="3"/>
      <c r="T591" s="3"/>
      <c r="U591" s="3"/>
      <c r="V591" s="3">
        <v>1</v>
      </c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2" t="s">
        <v>52</v>
      </c>
      <c r="AW591" s="2" t="s">
        <v>1636</v>
      </c>
      <c r="AX591" s="2" t="s">
        <v>52</v>
      </c>
      <c r="AY591" s="2" t="s">
        <v>718</v>
      </c>
    </row>
    <row r="592" spans="1:51" ht="30" customHeight="1" x14ac:dyDescent="0.3">
      <c r="A592" s="8" t="s">
        <v>1619</v>
      </c>
      <c r="B592" s="8" t="s">
        <v>786</v>
      </c>
      <c r="C592" s="8" t="s">
        <v>787</v>
      </c>
      <c r="D592" s="9">
        <v>0.2</v>
      </c>
      <c r="E592" s="13">
        <f>단가대비표!O152</f>
        <v>0</v>
      </c>
      <c r="F592" s="14">
        <f>TRUNC(E592*D592,1)</f>
        <v>0</v>
      </c>
      <c r="G592" s="13">
        <f>단가대비표!P152</f>
        <v>167926</v>
      </c>
      <c r="H592" s="14">
        <f>TRUNC(G592*D592,1)</f>
        <v>33585.199999999997</v>
      </c>
      <c r="I592" s="13">
        <f>단가대비표!V152</f>
        <v>0</v>
      </c>
      <c r="J592" s="14">
        <f>TRUNC(I592*D592,1)</f>
        <v>0</v>
      </c>
      <c r="K592" s="13">
        <f t="shared" si="97"/>
        <v>167926</v>
      </c>
      <c r="L592" s="14">
        <f t="shared" si="97"/>
        <v>33585.199999999997</v>
      </c>
      <c r="M592" s="8" t="s">
        <v>715</v>
      </c>
      <c r="N592" s="2" t="s">
        <v>52</v>
      </c>
      <c r="O592" s="2" t="s">
        <v>1621</v>
      </c>
      <c r="P592" s="2" t="s">
        <v>65</v>
      </c>
      <c r="Q592" s="2" t="s">
        <v>65</v>
      </c>
      <c r="R592" s="2" t="s">
        <v>64</v>
      </c>
      <c r="S592" s="3"/>
      <c r="T592" s="3"/>
      <c r="U592" s="3"/>
      <c r="V592" s="3">
        <v>1</v>
      </c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2" t="s">
        <v>52</v>
      </c>
      <c r="AW592" s="2" t="s">
        <v>1637</v>
      </c>
      <c r="AX592" s="2" t="s">
        <v>52</v>
      </c>
      <c r="AY592" s="2" t="s">
        <v>718</v>
      </c>
    </row>
    <row r="593" spans="1:51" ht="30" customHeight="1" x14ac:dyDescent="0.3">
      <c r="A593" s="8" t="s">
        <v>1629</v>
      </c>
      <c r="B593" s="8" t="s">
        <v>1630</v>
      </c>
      <c r="C593" s="8" t="s">
        <v>1575</v>
      </c>
      <c r="D593" s="9">
        <v>1</v>
      </c>
      <c r="E593" s="13">
        <v>5635</v>
      </c>
      <c r="F593" s="14">
        <f>TRUNC(E593*D593,1)</f>
        <v>5635</v>
      </c>
      <c r="G593" s="13">
        <v>42474</v>
      </c>
      <c r="H593" s="14">
        <f>TRUNC(G593*D593,1)</f>
        <v>42474</v>
      </c>
      <c r="I593" s="13">
        <v>25444</v>
      </c>
      <c r="J593" s="14">
        <f>TRUNC(I593*D593,1)</f>
        <v>25444</v>
      </c>
      <c r="K593" s="13">
        <f t="shared" si="97"/>
        <v>73553</v>
      </c>
      <c r="L593" s="14">
        <f t="shared" si="97"/>
        <v>73553</v>
      </c>
      <c r="M593" s="8" t="s">
        <v>715</v>
      </c>
      <c r="N593" s="2" t="s">
        <v>52</v>
      </c>
      <c r="O593" s="2" t="s">
        <v>1631</v>
      </c>
      <c r="P593" s="2" t="s">
        <v>64</v>
      </c>
      <c r="Q593" s="2" t="s">
        <v>65</v>
      </c>
      <c r="R593" s="2" t="s">
        <v>65</v>
      </c>
      <c r="S593" s="3"/>
      <c r="T593" s="3"/>
      <c r="U593" s="3"/>
      <c r="V593" s="3">
        <v>1</v>
      </c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2" t="s">
        <v>52</v>
      </c>
      <c r="AW593" s="2" t="s">
        <v>1638</v>
      </c>
      <c r="AX593" s="2" t="s">
        <v>52</v>
      </c>
      <c r="AY593" s="2" t="s">
        <v>718</v>
      </c>
    </row>
    <row r="594" spans="1:51" ht="30" customHeight="1" x14ac:dyDescent="0.3">
      <c r="A594" s="8" t="s">
        <v>726</v>
      </c>
      <c r="B594" s="8" t="s">
        <v>727</v>
      </c>
      <c r="C594" s="8" t="s">
        <v>571</v>
      </c>
      <c r="D594" s="9">
        <v>1</v>
      </c>
      <c r="E594" s="13">
        <v>0</v>
      </c>
      <c r="F594" s="14">
        <f>TRUNC(E594*D594,1)</f>
        <v>0</v>
      </c>
      <c r="G594" s="13">
        <v>0</v>
      </c>
      <c r="H594" s="14">
        <f>TRUNC(G594*D594,1)</f>
        <v>0</v>
      </c>
      <c r="I594" s="13">
        <f>TRUNC(SUMIF(V591:V594, RIGHTB(O594, 1), L591:L594)*U594, 2)</f>
        <v>197144.2</v>
      </c>
      <c r="J594" s="14">
        <f>TRUNC(I594*D594,1)</f>
        <v>197144.2</v>
      </c>
      <c r="K594" s="13">
        <f t="shared" si="97"/>
        <v>197144.2</v>
      </c>
      <c r="L594" s="14">
        <f t="shared" si="97"/>
        <v>197144.2</v>
      </c>
      <c r="M594" s="8" t="s">
        <v>52</v>
      </c>
      <c r="N594" s="2" t="s">
        <v>724</v>
      </c>
      <c r="O594" s="2" t="s">
        <v>728</v>
      </c>
      <c r="P594" s="2" t="s">
        <v>65</v>
      </c>
      <c r="Q594" s="2" t="s">
        <v>65</v>
      </c>
      <c r="R594" s="2" t="s">
        <v>65</v>
      </c>
      <c r="S594" s="3">
        <v>3</v>
      </c>
      <c r="T594" s="3">
        <v>2</v>
      </c>
      <c r="U594" s="3">
        <v>1</v>
      </c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2" t="s">
        <v>52</v>
      </c>
      <c r="AW594" s="2" t="s">
        <v>1639</v>
      </c>
      <c r="AX594" s="2" t="s">
        <v>52</v>
      </c>
      <c r="AY594" s="2" t="s">
        <v>52</v>
      </c>
    </row>
    <row r="595" spans="1:51" ht="30" customHeight="1" x14ac:dyDescent="0.3">
      <c r="A595" s="8" t="s">
        <v>730</v>
      </c>
      <c r="B595" s="8" t="s">
        <v>52</v>
      </c>
      <c r="C595" s="8" t="s">
        <v>52</v>
      </c>
      <c r="D595" s="9"/>
      <c r="E595" s="13"/>
      <c r="F595" s="14">
        <f>TRUNC(SUMIF(N591:N594, N590, F591:F594),0)</f>
        <v>0</v>
      </c>
      <c r="G595" s="13"/>
      <c r="H595" s="14">
        <f>TRUNC(SUMIF(N591:N594, N590, H591:H594),0)</f>
        <v>0</v>
      </c>
      <c r="I595" s="13"/>
      <c r="J595" s="14">
        <f>TRUNC(SUMIF(N591:N594, N590, J591:J594),0)</f>
        <v>197144</v>
      </c>
      <c r="K595" s="13"/>
      <c r="L595" s="14">
        <f>F595+H595+J595</f>
        <v>197144</v>
      </c>
      <c r="M595" s="8" t="s">
        <v>52</v>
      </c>
      <c r="N595" s="2" t="s">
        <v>72</v>
      </c>
      <c r="O595" s="2" t="s">
        <v>72</v>
      </c>
      <c r="P595" s="2" t="s">
        <v>52</v>
      </c>
      <c r="Q595" s="2" t="s">
        <v>52</v>
      </c>
      <c r="R595" s="2" t="s">
        <v>52</v>
      </c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2" t="s">
        <v>52</v>
      </c>
      <c r="AW595" s="2" t="s">
        <v>52</v>
      </c>
      <c r="AX595" s="2" t="s">
        <v>52</v>
      </c>
      <c r="AY595" s="2" t="s">
        <v>52</v>
      </c>
    </row>
    <row r="596" spans="1:51" ht="30" customHeight="1" x14ac:dyDescent="0.3">
      <c r="A596" s="9"/>
      <c r="B596" s="9"/>
      <c r="C596" s="9"/>
      <c r="D596" s="9"/>
      <c r="E596" s="13"/>
      <c r="F596" s="14"/>
      <c r="G596" s="13"/>
      <c r="H596" s="14"/>
      <c r="I596" s="13"/>
      <c r="J596" s="14"/>
      <c r="K596" s="13"/>
      <c r="L596" s="14"/>
      <c r="M596" s="9"/>
    </row>
    <row r="597" spans="1:51" ht="30" customHeight="1" x14ac:dyDescent="0.3">
      <c r="A597" s="41" t="s">
        <v>1640</v>
      </c>
      <c r="B597" s="41"/>
      <c r="C597" s="41"/>
      <c r="D597" s="41"/>
      <c r="E597" s="42"/>
      <c r="F597" s="43"/>
      <c r="G597" s="42"/>
      <c r="H597" s="43"/>
      <c r="I597" s="42"/>
      <c r="J597" s="43"/>
      <c r="K597" s="42"/>
      <c r="L597" s="43"/>
      <c r="M597" s="41"/>
      <c r="N597" s="1" t="s">
        <v>782</v>
      </c>
    </row>
    <row r="598" spans="1:51" ht="30" customHeight="1" x14ac:dyDescent="0.3">
      <c r="A598" s="8" t="s">
        <v>1625</v>
      </c>
      <c r="B598" s="8" t="s">
        <v>786</v>
      </c>
      <c r="C598" s="8" t="s">
        <v>787</v>
      </c>
      <c r="D598" s="9">
        <v>0.25</v>
      </c>
      <c r="E598" s="13">
        <f>단가대비표!O153</f>
        <v>0</v>
      </c>
      <c r="F598" s="14">
        <f>TRUNC(E598*D598,1)</f>
        <v>0</v>
      </c>
      <c r="G598" s="13">
        <f>단가대비표!P153</f>
        <v>236858</v>
      </c>
      <c r="H598" s="14">
        <f>TRUNC(G598*D598,1)</f>
        <v>59214.5</v>
      </c>
      <c r="I598" s="13">
        <f>단가대비표!V153</f>
        <v>0</v>
      </c>
      <c r="J598" s="14">
        <f>TRUNC(I598*D598,1)</f>
        <v>0</v>
      </c>
      <c r="K598" s="13">
        <f>TRUNC(E598+G598+I598,1)</f>
        <v>236858</v>
      </c>
      <c r="L598" s="14">
        <f>TRUNC(F598+H598+J598,1)</f>
        <v>59214.5</v>
      </c>
      <c r="M598" s="8" t="s">
        <v>1641</v>
      </c>
      <c r="N598" s="2" t="s">
        <v>782</v>
      </c>
      <c r="O598" s="2" t="s">
        <v>1626</v>
      </c>
      <c r="P598" s="2" t="s">
        <v>65</v>
      </c>
      <c r="Q598" s="2" t="s">
        <v>65</v>
      </c>
      <c r="R598" s="2" t="s">
        <v>64</v>
      </c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2" t="s">
        <v>52</v>
      </c>
      <c r="AW598" s="2" t="s">
        <v>1642</v>
      </c>
      <c r="AX598" s="2" t="s">
        <v>52</v>
      </c>
      <c r="AY598" s="2" t="s">
        <v>52</v>
      </c>
    </row>
    <row r="599" spans="1:51" ht="30" customHeight="1" x14ac:dyDescent="0.3">
      <c r="A599" s="8" t="s">
        <v>785</v>
      </c>
      <c r="B599" s="8" t="s">
        <v>786</v>
      </c>
      <c r="C599" s="8" t="s">
        <v>787</v>
      </c>
      <c r="D599" s="9">
        <v>0.14000000000000001</v>
      </c>
      <c r="E599" s="13">
        <f>단가대비표!O151</f>
        <v>0</v>
      </c>
      <c r="F599" s="14">
        <f>TRUNC(E599*D599,1)</f>
        <v>0</v>
      </c>
      <c r="G599" s="13">
        <f>단가대비표!P151</f>
        <v>138989</v>
      </c>
      <c r="H599" s="14">
        <f>TRUNC(G599*D599,1)</f>
        <v>19458.400000000001</v>
      </c>
      <c r="I599" s="13">
        <f>단가대비표!V151</f>
        <v>0</v>
      </c>
      <c r="J599" s="14">
        <f>TRUNC(I599*D599,1)</f>
        <v>0</v>
      </c>
      <c r="K599" s="13">
        <f>TRUNC(E599+G599+I599,1)</f>
        <v>138989</v>
      </c>
      <c r="L599" s="14">
        <f>TRUNC(F599+H599+J599,1)</f>
        <v>19458.400000000001</v>
      </c>
      <c r="M599" s="8" t="s">
        <v>788</v>
      </c>
      <c r="N599" s="2" t="s">
        <v>782</v>
      </c>
      <c r="O599" s="2" t="s">
        <v>789</v>
      </c>
      <c r="P599" s="2" t="s">
        <v>65</v>
      </c>
      <c r="Q599" s="2" t="s">
        <v>65</v>
      </c>
      <c r="R599" s="2" t="s">
        <v>64</v>
      </c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2" t="s">
        <v>52</v>
      </c>
      <c r="AW599" s="2" t="s">
        <v>1643</v>
      </c>
      <c r="AX599" s="2" t="s">
        <v>52</v>
      </c>
      <c r="AY599" s="2" t="s">
        <v>52</v>
      </c>
    </row>
    <row r="600" spans="1:51" ht="30" customHeight="1" x14ac:dyDescent="0.3">
      <c r="A600" s="8" t="s">
        <v>730</v>
      </c>
      <c r="B600" s="8" t="s">
        <v>52</v>
      </c>
      <c r="C600" s="8" t="s">
        <v>52</v>
      </c>
      <c r="D600" s="9"/>
      <c r="E600" s="13"/>
      <c r="F600" s="14">
        <f>TRUNC(SUMIF(N598:N599, N597, F598:F599),0)</f>
        <v>0</v>
      </c>
      <c r="G600" s="13"/>
      <c r="H600" s="14">
        <f>TRUNC(SUMIF(N598:N599, N597, H598:H599),0)</f>
        <v>78672</v>
      </c>
      <c r="I600" s="13"/>
      <c r="J600" s="14">
        <f>TRUNC(SUMIF(N598:N599, N597, J598:J599),0)</f>
        <v>0</v>
      </c>
      <c r="K600" s="13"/>
      <c r="L600" s="14">
        <f>F600+H600+J600</f>
        <v>78672</v>
      </c>
      <c r="M600" s="8" t="s">
        <v>52</v>
      </c>
      <c r="N600" s="2" t="s">
        <v>72</v>
      </c>
      <c r="O600" s="2" t="s">
        <v>72</v>
      </c>
      <c r="P600" s="2" t="s">
        <v>52</v>
      </c>
      <c r="Q600" s="2" t="s">
        <v>52</v>
      </c>
      <c r="R600" s="2" t="s">
        <v>52</v>
      </c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2" t="s">
        <v>52</v>
      </c>
      <c r="AW600" s="2" t="s">
        <v>52</v>
      </c>
      <c r="AX600" s="2" t="s">
        <v>52</v>
      </c>
      <c r="AY600" s="2" t="s">
        <v>52</v>
      </c>
    </row>
    <row r="601" spans="1:51" ht="30" customHeight="1" x14ac:dyDescent="0.3">
      <c r="A601" s="9"/>
      <c r="B601" s="9"/>
      <c r="C601" s="9"/>
      <c r="D601" s="9"/>
      <c r="E601" s="13"/>
      <c r="F601" s="14"/>
      <c r="G601" s="13"/>
      <c r="H601" s="14"/>
      <c r="I601" s="13"/>
      <c r="J601" s="14"/>
      <c r="K601" s="13"/>
      <c r="L601" s="14"/>
      <c r="M601" s="9"/>
    </row>
    <row r="602" spans="1:51" ht="30" customHeight="1" x14ac:dyDescent="0.3">
      <c r="A602" s="41" t="s">
        <v>1644</v>
      </c>
      <c r="B602" s="41"/>
      <c r="C602" s="41"/>
      <c r="D602" s="41"/>
      <c r="E602" s="42"/>
      <c r="F602" s="43"/>
      <c r="G602" s="42"/>
      <c r="H602" s="43"/>
      <c r="I602" s="42"/>
      <c r="J602" s="43"/>
      <c r="K602" s="42"/>
      <c r="L602" s="43"/>
      <c r="M602" s="41"/>
      <c r="N602" s="1" t="s">
        <v>815</v>
      </c>
    </row>
    <row r="603" spans="1:51" ht="30" customHeight="1" x14ac:dyDescent="0.3">
      <c r="A603" s="8" t="s">
        <v>1645</v>
      </c>
      <c r="B603" s="8" t="s">
        <v>1646</v>
      </c>
      <c r="C603" s="8" t="s">
        <v>83</v>
      </c>
      <c r="D603" s="9">
        <v>1.03</v>
      </c>
      <c r="E603" s="13">
        <f>단가대비표!O15</f>
        <v>7577</v>
      </c>
      <c r="F603" s="14">
        <f>TRUNC(E603*D603,1)</f>
        <v>7804.3</v>
      </c>
      <c r="G603" s="13">
        <f>단가대비표!P15</f>
        <v>0</v>
      </c>
      <c r="H603" s="14">
        <f>TRUNC(G603*D603,1)</f>
        <v>0</v>
      </c>
      <c r="I603" s="13">
        <f>단가대비표!V15</f>
        <v>0</v>
      </c>
      <c r="J603" s="14">
        <f>TRUNC(I603*D603,1)</f>
        <v>0</v>
      </c>
      <c r="K603" s="13">
        <f t="shared" ref="K603:L606" si="98">TRUNC(E603+G603+I603,1)</f>
        <v>7577</v>
      </c>
      <c r="L603" s="14">
        <f t="shared" si="98"/>
        <v>7804.3</v>
      </c>
      <c r="M603" s="8" t="s">
        <v>715</v>
      </c>
      <c r="N603" s="2" t="s">
        <v>52</v>
      </c>
      <c r="O603" s="2" t="s">
        <v>1647</v>
      </c>
      <c r="P603" s="2" t="s">
        <v>65</v>
      </c>
      <c r="Q603" s="2" t="s">
        <v>65</v>
      </c>
      <c r="R603" s="2" t="s">
        <v>64</v>
      </c>
      <c r="S603" s="3"/>
      <c r="T603" s="3"/>
      <c r="U603" s="3"/>
      <c r="V603" s="3">
        <v>1</v>
      </c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2" t="s">
        <v>52</v>
      </c>
      <c r="AW603" s="2" t="s">
        <v>1648</v>
      </c>
      <c r="AX603" s="2" t="s">
        <v>52</v>
      </c>
      <c r="AY603" s="2" t="s">
        <v>718</v>
      </c>
    </row>
    <row r="604" spans="1:51" ht="30" customHeight="1" x14ac:dyDescent="0.3">
      <c r="A604" s="8" t="s">
        <v>1649</v>
      </c>
      <c r="B604" s="8" t="s">
        <v>1650</v>
      </c>
      <c r="C604" s="8" t="s">
        <v>105</v>
      </c>
      <c r="D604" s="9">
        <v>3.7999999999999999E-2</v>
      </c>
      <c r="E604" s="13">
        <f>단가대비표!O40</f>
        <v>365375</v>
      </c>
      <c r="F604" s="14">
        <f>TRUNC(E604*D604,1)</f>
        <v>13884.2</v>
      </c>
      <c r="G604" s="13">
        <f>단가대비표!P40</f>
        <v>0</v>
      </c>
      <c r="H604" s="14">
        <f>TRUNC(G604*D604,1)</f>
        <v>0</v>
      </c>
      <c r="I604" s="13">
        <f>단가대비표!V40</f>
        <v>0</v>
      </c>
      <c r="J604" s="14">
        <f>TRUNC(I604*D604,1)</f>
        <v>0</v>
      </c>
      <c r="K604" s="13">
        <f t="shared" si="98"/>
        <v>365375</v>
      </c>
      <c r="L604" s="14">
        <f t="shared" si="98"/>
        <v>13884.2</v>
      </c>
      <c r="M604" s="8" t="s">
        <v>715</v>
      </c>
      <c r="N604" s="2" t="s">
        <v>52</v>
      </c>
      <c r="O604" s="2" t="s">
        <v>1651</v>
      </c>
      <c r="P604" s="2" t="s">
        <v>65</v>
      </c>
      <c r="Q604" s="2" t="s">
        <v>65</v>
      </c>
      <c r="R604" s="2" t="s">
        <v>64</v>
      </c>
      <c r="S604" s="3"/>
      <c r="T604" s="3"/>
      <c r="U604" s="3"/>
      <c r="V604" s="3">
        <v>1</v>
      </c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2" t="s">
        <v>52</v>
      </c>
      <c r="AW604" s="2" t="s">
        <v>1652</v>
      </c>
      <c r="AX604" s="2" t="s">
        <v>52</v>
      </c>
      <c r="AY604" s="2" t="s">
        <v>718</v>
      </c>
    </row>
    <row r="605" spans="1:51" ht="30" customHeight="1" x14ac:dyDescent="0.3">
      <c r="A605" s="8" t="s">
        <v>1653</v>
      </c>
      <c r="B605" s="8" t="s">
        <v>1654</v>
      </c>
      <c r="C605" s="8" t="s">
        <v>571</v>
      </c>
      <c r="D605" s="9">
        <v>1</v>
      </c>
      <c r="E605" s="13">
        <f>TRUNC(SUMIF(V603:V606, RIGHTB(O605, 1), F603:F606)*U605, 2)</f>
        <v>7092.13</v>
      </c>
      <c r="F605" s="14">
        <f>TRUNC(E605*D605,1)</f>
        <v>7092.1</v>
      </c>
      <c r="G605" s="13">
        <v>0</v>
      </c>
      <c r="H605" s="14">
        <f>TRUNC(G605*D605,1)</f>
        <v>0</v>
      </c>
      <c r="I605" s="13">
        <v>0</v>
      </c>
      <c r="J605" s="14">
        <f>TRUNC(I605*D605,1)</f>
        <v>0</v>
      </c>
      <c r="K605" s="13">
        <f t="shared" si="98"/>
        <v>7092.1</v>
      </c>
      <c r="L605" s="14">
        <f t="shared" si="98"/>
        <v>7092.1</v>
      </c>
      <c r="M605" s="8" t="s">
        <v>52</v>
      </c>
      <c r="N605" s="2" t="s">
        <v>815</v>
      </c>
      <c r="O605" s="2" t="s">
        <v>728</v>
      </c>
      <c r="P605" s="2" t="s">
        <v>65</v>
      </c>
      <c r="Q605" s="2" t="s">
        <v>65</v>
      </c>
      <c r="R605" s="2" t="s">
        <v>65</v>
      </c>
      <c r="S605" s="3">
        <v>0</v>
      </c>
      <c r="T605" s="3">
        <v>0</v>
      </c>
      <c r="U605" s="3">
        <v>0.32700000000000001</v>
      </c>
      <c r="V605" s="3"/>
      <c r="W605" s="3">
        <v>2</v>
      </c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2" t="s">
        <v>52</v>
      </c>
      <c r="AW605" s="2" t="s">
        <v>1655</v>
      </c>
      <c r="AX605" s="2" t="s">
        <v>52</v>
      </c>
      <c r="AY605" s="2" t="s">
        <v>52</v>
      </c>
    </row>
    <row r="606" spans="1:51" ht="30" customHeight="1" x14ac:dyDescent="0.3">
      <c r="A606" s="8" t="s">
        <v>1656</v>
      </c>
      <c r="B606" s="8" t="s">
        <v>1657</v>
      </c>
      <c r="C606" s="8" t="s">
        <v>571</v>
      </c>
      <c r="D606" s="9">
        <v>1</v>
      </c>
      <c r="E606" s="13">
        <f>TRUNC(SUMIF(W603:W606, RIGHTB(O606, 1), F603:F606)*U606, 2)</f>
        <v>780.13</v>
      </c>
      <c r="F606" s="14">
        <f>TRUNC(E606*D606,1)</f>
        <v>780.1</v>
      </c>
      <c r="G606" s="13">
        <v>0</v>
      </c>
      <c r="H606" s="14">
        <f>TRUNC(G606*D606,1)</f>
        <v>0</v>
      </c>
      <c r="I606" s="13">
        <v>0</v>
      </c>
      <c r="J606" s="14">
        <f>TRUNC(I606*D606,1)</f>
        <v>0</v>
      </c>
      <c r="K606" s="13">
        <f t="shared" si="98"/>
        <v>780.1</v>
      </c>
      <c r="L606" s="14">
        <f t="shared" si="98"/>
        <v>780.1</v>
      </c>
      <c r="M606" s="8" t="s">
        <v>52</v>
      </c>
      <c r="N606" s="2" t="s">
        <v>815</v>
      </c>
      <c r="O606" s="2" t="s">
        <v>1290</v>
      </c>
      <c r="P606" s="2" t="s">
        <v>65</v>
      </c>
      <c r="Q606" s="2" t="s">
        <v>65</v>
      </c>
      <c r="R606" s="2" t="s">
        <v>65</v>
      </c>
      <c r="S606" s="3">
        <v>0</v>
      </c>
      <c r="T606" s="3">
        <v>0</v>
      </c>
      <c r="U606" s="3">
        <v>0.11</v>
      </c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2" t="s">
        <v>52</v>
      </c>
      <c r="AW606" s="2" t="s">
        <v>1658</v>
      </c>
      <c r="AX606" s="2" t="s">
        <v>52</v>
      </c>
      <c r="AY606" s="2" t="s">
        <v>52</v>
      </c>
    </row>
    <row r="607" spans="1:51" ht="30" customHeight="1" x14ac:dyDescent="0.3">
      <c r="A607" s="8" t="s">
        <v>730</v>
      </c>
      <c r="B607" s="8" t="s">
        <v>52</v>
      </c>
      <c r="C607" s="8" t="s">
        <v>52</v>
      </c>
      <c r="D607" s="9"/>
      <c r="E607" s="13"/>
      <c r="F607" s="14">
        <f>TRUNC(SUMIF(N603:N606, N602, F603:F606),0)</f>
        <v>7872</v>
      </c>
      <c r="G607" s="13"/>
      <c r="H607" s="14">
        <f>TRUNC(SUMIF(N603:N606, N602, H603:H606),0)</f>
        <v>0</v>
      </c>
      <c r="I607" s="13"/>
      <c r="J607" s="14">
        <f>TRUNC(SUMIF(N603:N606, N602, J603:J606),0)</f>
        <v>0</v>
      </c>
      <c r="K607" s="13"/>
      <c r="L607" s="14">
        <f>F607+H607+J607</f>
        <v>7872</v>
      </c>
      <c r="M607" s="8" t="s">
        <v>52</v>
      </c>
      <c r="N607" s="2" t="s">
        <v>72</v>
      </c>
      <c r="O607" s="2" t="s">
        <v>72</v>
      </c>
      <c r="P607" s="2" t="s">
        <v>52</v>
      </c>
      <c r="Q607" s="2" t="s">
        <v>52</v>
      </c>
      <c r="R607" s="2" t="s">
        <v>52</v>
      </c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2" t="s">
        <v>52</v>
      </c>
      <c r="AW607" s="2" t="s">
        <v>52</v>
      </c>
      <c r="AX607" s="2" t="s">
        <v>52</v>
      </c>
      <c r="AY607" s="2" t="s">
        <v>52</v>
      </c>
    </row>
    <row r="608" spans="1:51" ht="30" customHeight="1" x14ac:dyDescent="0.3">
      <c r="A608" s="9"/>
      <c r="B608" s="9"/>
      <c r="C608" s="9"/>
      <c r="D608" s="9"/>
      <c r="E608" s="13"/>
      <c r="F608" s="14"/>
      <c r="G608" s="13"/>
      <c r="H608" s="14"/>
      <c r="I608" s="13"/>
      <c r="J608" s="14"/>
      <c r="K608" s="13"/>
      <c r="L608" s="14"/>
      <c r="M608" s="9"/>
    </row>
    <row r="609" spans="1:51" ht="30" customHeight="1" x14ac:dyDescent="0.3">
      <c r="A609" s="41" t="s">
        <v>1659</v>
      </c>
      <c r="B609" s="41"/>
      <c r="C609" s="41"/>
      <c r="D609" s="41"/>
      <c r="E609" s="42"/>
      <c r="F609" s="43"/>
      <c r="G609" s="42"/>
      <c r="H609" s="43"/>
      <c r="I609" s="42"/>
      <c r="J609" s="43"/>
      <c r="K609" s="42"/>
      <c r="L609" s="43"/>
      <c r="M609" s="41"/>
      <c r="N609" s="1" t="s">
        <v>820</v>
      </c>
    </row>
    <row r="610" spans="1:51" ht="30" customHeight="1" x14ac:dyDescent="0.3">
      <c r="A610" s="8" t="s">
        <v>1660</v>
      </c>
      <c r="B610" s="8" t="s">
        <v>786</v>
      </c>
      <c r="C610" s="8" t="s">
        <v>787</v>
      </c>
      <c r="D610" s="9">
        <v>0.1</v>
      </c>
      <c r="E610" s="13">
        <f>단가대비표!O154</f>
        <v>0</v>
      </c>
      <c r="F610" s="14">
        <f>TRUNC(E610*D610,1)</f>
        <v>0</v>
      </c>
      <c r="G610" s="13">
        <f>단가대비표!P154</f>
        <v>220808</v>
      </c>
      <c r="H610" s="14">
        <f>TRUNC(G610*D610,1)</f>
        <v>22080.799999999999</v>
      </c>
      <c r="I610" s="13">
        <f>단가대비표!V154</f>
        <v>0</v>
      </c>
      <c r="J610" s="14">
        <f>TRUNC(I610*D610,1)</f>
        <v>0</v>
      </c>
      <c r="K610" s="13">
        <f t="shared" ref="K610:L612" si="99">TRUNC(E610+G610+I610,1)</f>
        <v>220808</v>
      </c>
      <c r="L610" s="14">
        <f t="shared" si="99"/>
        <v>22080.799999999999</v>
      </c>
      <c r="M610" s="8" t="s">
        <v>1661</v>
      </c>
      <c r="N610" s="2" t="s">
        <v>820</v>
      </c>
      <c r="O610" s="2" t="s">
        <v>1662</v>
      </c>
      <c r="P610" s="2" t="s">
        <v>65</v>
      </c>
      <c r="Q610" s="2" t="s">
        <v>65</v>
      </c>
      <c r="R610" s="2" t="s">
        <v>64</v>
      </c>
      <c r="S610" s="3"/>
      <c r="T610" s="3"/>
      <c r="U610" s="3"/>
      <c r="V610" s="3">
        <v>1</v>
      </c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2" t="s">
        <v>52</v>
      </c>
      <c r="AW610" s="2" t="s">
        <v>1663</v>
      </c>
      <c r="AX610" s="2" t="s">
        <v>52</v>
      </c>
      <c r="AY610" s="2" t="s">
        <v>52</v>
      </c>
    </row>
    <row r="611" spans="1:51" ht="30" customHeight="1" x14ac:dyDescent="0.3">
      <c r="A611" s="8" t="s">
        <v>785</v>
      </c>
      <c r="B611" s="8" t="s">
        <v>786</v>
      </c>
      <c r="C611" s="8" t="s">
        <v>787</v>
      </c>
      <c r="D611" s="9">
        <v>0.02</v>
      </c>
      <c r="E611" s="13">
        <f>단가대비표!O151</f>
        <v>0</v>
      </c>
      <c r="F611" s="14">
        <f>TRUNC(E611*D611,1)</f>
        <v>0</v>
      </c>
      <c r="G611" s="13">
        <f>단가대비표!P151</f>
        <v>138989</v>
      </c>
      <c r="H611" s="14">
        <f>TRUNC(G611*D611,1)</f>
        <v>2779.7</v>
      </c>
      <c r="I611" s="13">
        <f>단가대비표!V151</f>
        <v>0</v>
      </c>
      <c r="J611" s="14">
        <f>TRUNC(I611*D611,1)</f>
        <v>0</v>
      </c>
      <c r="K611" s="13">
        <f t="shared" si="99"/>
        <v>138989</v>
      </c>
      <c r="L611" s="14">
        <f t="shared" si="99"/>
        <v>2779.7</v>
      </c>
      <c r="M611" s="8" t="s">
        <v>788</v>
      </c>
      <c r="N611" s="2" t="s">
        <v>820</v>
      </c>
      <c r="O611" s="2" t="s">
        <v>789</v>
      </c>
      <c r="P611" s="2" t="s">
        <v>65</v>
      </c>
      <c r="Q611" s="2" t="s">
        <v>65</v>
      </c>
      <c r="R611" s="2" t="s">
        <v>64</v>
      </c>
      <c r="S611" s="3"/>
      <c r="T611" s="3"/>
      <c r="U611" s="3"/>
      <c r="V611" s="3">
        <v>1</v>
      </c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2" t="s">
        <v>52</v>
      </c>
      <c r="AW611" s="2" t="s">
        <v>1664</v>
      </c>
      <c r="AX611" s="2" t="s">
        <v>52</v>
      </c>
      <c r="AY611" s="2" t="s">
        <v>52</v>
      </c>
    </row>
    <row r="612" spans="1:51" ht="30" customHeight="1" x14ac:dyDescent="0.3">
      <c r="A612" s="8" t="s">
        <v>1288</v>
      </c>
      <c r="B612" s="8" t="s">
        <v>1595</v>
      </c>
      <c r="C612" s="8" t="s">
        <v>571</v>
      </c>
      <c r="D612" s="9">
        <v>1</v>
      </c>
      <c r="E612" s="13">
        <v>0</v>
      </c>
      <c r="F612" s="14">
        <f>TRUNC(E612*D612,1)</f>
        <v>0</v>
      </c>
      <c r="G612" s="13">
        <v>0</v>
      </c>
      <c r="H612" s="14">
        <f>TRUNC(G612*D612,1)</f>
        <v>0</v>
      </c>
      <c r="I612" s="13">
        <f>TRUNC(SUMIF(V610:V612, RIGHTB(O612, 1), H610:H612)*U612, 2)</f>
        <v>248.6</v>
      </c>
      <c r="J612" s="14">
        <f>TRUNC(I612*D612,1)</f>
        <v>248.6</v>
      </c>
      <c r="K612" s="13">
        <f t="shared" si="99"/>
        <v>248.6</v>
      </c>
      <c r="L612" s="14">
        <f t="shared" si="99"/>
        <v>248.6</v>
      </c>
      <c r="M612" s="8" t="s">
        <v>52</v>
      </c>
      <c r="N612" s="2" t="s">
        <v>820</v>
      </c>
      <c r="O612" s="2" t="s">
        <v>728</v>
      </c>
      <c r="P612" s="2" t="s">
        <v>65</v>
      </c>
      <c r="Q612" s="2" t="s">
        <v>65</v>
      </c>
      <c r="R612" s="2" t="s">
        <v>65</v>
      </c>
      <c r="S612" s="3">
        <v>1</v>
      </c>
      <c r="T612" s="3">
        <v>2</v>
      </c>
      <c r="U612" s="3">
        <v>0.01</v>
      </c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2" t="s">
        <v>52</v>
      </c>
      <c r="AW612" s="2" t="s">
        <v>1665</v>
      </c>
      <c r="AX612" s="2" t="s">
        <v>52</v>
      </c>
      <c r="AY612" s="2" t="s">
        <v>52</v>
      </c>
    </row>
    <row r="613" spans="1:51" ht="30" customHeight="1" x14ac:dyDescent="0.3">
      <c r="A613" s="8" t="s">
        <v>730</v>
      </c>
      <c r="B613" s="8" t="s">
        <v>52</v>
      </c>
      <c r="C613" s="8" t="s">
        <v>52</v>
      </c>
      <c r="D613" s="9"/>
      <c r="E613" s="13"/>
      <c r="F613" s="14">
        <f>TRUNC(SUMIF(N610:N612, N609, F610:F612),0)</f>
        <v>0</v>
      </c>
      <c r="G613" s="13"/>
      <c r="H613" s="14">
        <f>TRUNC(SUMIF(N610:N612, N609, H610:H612),0)</f>
        <v>24860</v>
      </c>
      <c r="I613" s="13"/>
      <c r="J613" s="14">
        <f>TRUNC(SUMIF(N610:N612, N609, J610:J612),0)</f>
        <v>248</v>
      </c>
      <c r="K613" s="13"/>
      <c r="L613" s="14">
        <f>F613+H613+J613</f>
        <v>25108</v>
      </c>
      <c r="M613" s="8" t="s">
        <v>52</v>
      </c>
      <c r="N613" s="2" t="s">
        <v>72</v>
      </c>
      <c r="O613" s="2" t="s">
        <v>72</v>
      </c>
      <c r="P613" s="2" t="s">
        <v>52</v>
      </c>
      <c r="Q613" s="2" t="s">
        <v>52</v>
      </c>
      <c r="R613" s="2" t="s">
        <v>52</v>
      </c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2" t="s">
        <v>52</v>
      </c>
      <c r="AW613" s="2" t="s">
        <v>52</v>
      </c>
      <c r="AX613" s="2" t="s">
        <v>52</v>
      </c>
      <c r="AY613" s="2" t="s">
        <v>52</v>
      </c>
    </row>
    <row r="614" spans="1:51" ht="30" customHeight="1" x14ac:dyDescent="0.3">
      <c r="A614" s="9"/>
      <c r="B614" s="9"/>
      <c r="C614" s="9"/>
      <c r="D614" s="9"/>
      <c r="E614" s="13"/>
      <c r="F614" s="14"/>
      <c r="G614" s="13"/>
      <c r="H614" s="14"/>
      <c r="I614" s="13"/>
      <c r="J614" s="14"/>
      <c r="K614" s="13"/>
      <c r="L614" s="14"/>
      <c r="M614" s="9"/>
    </row>
    <row r="615" spans="1:51" ht="30" customHeight="1" x14ac:dyDescent="0.3">
      <c r="A615" s="41" t="s">
        <v>1666</v>
      </c>
      <c r="B615" s="41"/>
      <c r="C615" s="41"/>
      <c r="D615" s="41"/>
      <c r="E615" s="42"/>
      <c r="F615" s="43"/>
      <c r="G615" s="42"/>
      <c r="H615" s="43"/>
      <c r="I615" s="42"/>
      <c r="J615" s="43"/>
      <c r="K615" s="42"/>
      <c r="L615" s="43"/>
      <c r="M615" s="41"/>
      <c r="N615" s="1" t="s">
        <v>839</v>
      </c>
    </row>
    <row r="616" spans="1:51" ht="30" customHeight="1" x14ac:dyDescent="0.3">
      <c r="A616" s="8" t="s">
        <v>1668</v>
      </c>
      <c r="B616" s="8" t="s">
        <v>786</v>
      </c>
      <c r="C616" s="8" t="s">
        <v>787</v>
      </c>
      <c r="D616" s="9">
        <v>0.85</v>
      </c>
      <c r="E616" s="13">
        <f>단가대비표!O158</f>
        <v>0</v>
      </c>
      <c r="F616" s="14">
        <f>TRUNC(E616*D616,1)</f>
        <v>0</v>
      </c>
      <c r="G616" s="13">
        <f>단가대비표!P158</f>
        <v>211203</v>
      </c>
      <c r="H616" s="14">
        <f>TRUNC(G616*D616,1)</f>
        <v>179522.5</v>
      </c>
      <c r="I616" s="13">
        <f>단가대비표!V158</f>
        <v>0</v>
      </c>
      <c r="J616" s="14">
        <f>TRUNC(I616*D616,1)</f>
        <v>0</v>
      </c>
      <c r="K616" s="13">
        <f>TRUNC(E616+G616+I616,1)</f>
        <v>211203</v>
      </c>
      <c r="L616" s="14">
        <f>TRUNC(F616+H616+J616,1)</f>
        <v>179522.5</v>
      </c>
      <c r="M616" s="8" t="s">
        <v>1669</v>
      </c>
      <c r="N616" s="2" t="s">
        <v>839</v>
      </c>
      <c r="O616" s="2" t="s">
        <v>1670</v>
      </c>
      <c r="P616" s="2" t="s">
        <v>65</v>
      </c>
      <c r="Q616" s="2" t="s">
        <v>65</v>
      </c>
      <c r="R616" s="2" t="s">
        <v>64</v>
      </c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2" t="s">
        <v>52</v>
      </c>
      <c r="AW616" s="2" t="s">
        <v>1671</v>
      </c>
      <c r="AX616" s="2" t="s">
        <v>52</v>
      </c>
      <c r="AY616" s="2" t="s">
        <v>52</v>
      </c>
    </row>
    <row r="617" spans="1:51" ht="30" customHeight="1" x14ac:dyDescent="0.3">
      <c r="A617" s="8" t="s">
        <v>785</v>
      </c>
      <c r="B617" s="8" t="s">
        <v>786</v>
      </c>
      <c r="C617" s="8" t="s">
        <v>787</v>
      </c>
      <c r="D617" s="9">
        <v>0.82</v>
      </c>
      <c r="E617" s="13">
        <f>단가대비표!O151</f>
        <v>0</v>
      </c>
      <c r="F617" s="14">
        <f>TRUNC(E617*D617,1)</f>
        <v>0</v>
      </c>
      <c r="G617" s="13">
        <f>단가대비표!P151</f>
        <v>138989</v>
      </c>
      <c r="H617" s="14">
        <f>TRUNC(G617*D617,1)</f>
        <v>113970.9</v>
      </c>
      <c r="I617" s="13">
        <f>단가대비표!V151</f>
        <v>0</v>
      </c>
      <c r="J617" s="14">
        <f>TRUNC(I617*D617,1)</f>
        <v>0</v>
      </c>
      <c r="K617" s="13">
        <f>TRUNC(E617+G617+I617,1)</f>
        <v>138989</v>
      </c>
      <c r="L617" s="14">
        <f>TRUNC(F617+H617+J617,1)</f>
        <v>113970.9</v>
      </c>
      <c r="M617" s="8" t="s">
        <v>788</v>
      </c>
      <c r="N617" s="2" t="s">
        <v>839</v>
      </c>
      <c r="O617" s="2" t="s">
        <v>789</v>
      </c>
      <c r="P617" s="2" t="s">
        <v>65</v>
      </c>
      <c r="Q617" s="2" t="s">
        <v>65</v>
      </c>
      <c r="R617" s="2" t="s">
        <v>64</v>
      </c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2" t="s">
        <v>52</v>
      </c>
      <c r="AW617" s="2" t="s">
        <v>1672</v>
      </c>
      <c r="AX617" s="2" t="s">
        <v>52</v>
      </c>
      <c r="AY617" s="2" t="s">
        <v>52</v>
      </c>
    </row>
    <row r="618" spans="1:51" ht="30" customHeight="1" x14ac:dyDescent="0.3">
      <c r="A618" s="8" t="s">
        <v>730</v>
      </c>
      <c r="B618" s="8" t="s">
        <v>52</v>
      </c>
      <c r="C618" s="8" t="s">
        <v>52</v>
      </c>
      <c r="D618" s="9"/>
      <c r="E618" s="13"/>
      <c r="F618" s="14">
        <f>TRUNC(SUMIF(N616:N617, N615, F616:F617),0)</f>
        <v>0</v>
      </c>
      <c r="G618" s="13"/>
      <c r="H618" s="14">
        <f>TRUNC(SUMIF(N616:N617, N615, H616:H617),0)</f>
        <v>293493</v>
      </c>
      <c r="I618" s="13"/>
      <c r="J618" s="14">
        <f>TRUNC(SUMIF(N616:N617, N615, J616:J617),0)</f>
        <v>0</v>
      </c>
      <c r="K618" s="13"/>
      <c r="L618" s="14">
        <f>F618+H618+J618</f>
        <v>293493</v>
      </c>
      <c r="M618" s="8" t="s">
        <v>52</v>
      </c>
      <c r="N618" s="2" t="s">
        <v>72</v>
      </c>
      <c r="O618" s="2" t="s">
        <v>72</v>
      </c>
      <c r="P618" s="2" t="s">
        <v>52</v>
      </c>
      <c r="Q618" s="2" t="s">
        <v>52</v>
      </c>
      <c r="R618" s="2" t="s">
        <v>52</v>
      </c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2" t="s">
        <v>52</v>
      </c>
      <c r="AW618" s="2" t="s">
        <v>52</v>
      </c>
      <c r="AX618" s="2" t="s">
        <v>52</v>
      </c>
      <c r="AY618" s="2" t="s">
        <v>52</v>
      </c>
    </row>
    <row r="619" spans="1:51" ht="30" customHeight="1" x14ac:dyDescent="0.3">
      <c r="A619" s="9"/>
      <c r="B619" s="9"/>
      <c r="C619" s="9"/>
      <c r="D619" s="9"/>
      <c r="E619" s="13"/>
      <c r="F619" s="14"/>
      <c r="G619" s="13"/>
      <c r="H619" s="14"/>
      <c r="I619" s="13"/>
      <c r="J619" s="14"/>
      <c r="K619" s="13"/>
      <c r="L619" s="14"/>
      <c r="M619" s="9"/>
    </row>
    <row r="620" spans="1:51" ht="30" customHeight="1" x14ac:dyDescent="0.3">
      <c r="A620" s="41" t="s">
        <v>1673</v>
      </c>
      <c r="B620" s="41"/>
      <c r="C620" s="41"/>
      <c r="D620" s="41"/>
      <c r="E620" s="42"/>
      <c r="F620" s="43"/>
      <c r="G620" s="42"/>
      <c r="H620" s="43"/>
      <c r="I620" s="42"/>
      <c r="J620" s="43"/>
      <c r="K620" s="42"/>
      <c r="L620" s="43"/>
      <c r="M620" s="41"/>
      <c r="N620" s="1" t="s">
        <v>851</v>
      </c>
    </row>
    <row r="621" spans="1:51" ht="30" customHeight="1" x14ac:dyDescent="0.3">
      <c r="A621" s="8" t="s">
        <v>1675</v>
      </c>
      <c r="B621" s="8" t="s">
        <v>786</v>
      </c>
      <c r="C621" s="8" t="s">
        <v>787</v>
      </c>
      <c r="D621" s="9">
        <v>2.5</v>
      </c>
      <c r="E621" s="13">
        <f>단가대비표!O160</f>
        <v>0</v>
      </c>
      <c r="F621" s="14">
        <f>TRUNC(E621*D621,1)</f>
        <v>0</v>
      </c>
      <c r="G621" s="13">
        <f>단가대비표!P160</f>
        <v>210537</v>
      </c>
      <c r="H621" s="14">
        <f>TRUNC(G621*D621,1)</f>
        <v>526342.5</v>
      </c>
      <c r="I621" s="13">
        <f>단가대비표!V160</f>
        <v>0</v>
      </c>
      <c r="J621" s="14">
        <f>TRUNC(I621*D621,1)</f>
        <v>0</v>
      </c>
      <c r="K621" s="13">
        <f>TRUNC(E621+G621+I621,1)</f>
        <v>210537</v>
      </c>
      <c r="L621" s="14">
        <f>TRUNC(F621+H621+J621,1)</f>
        <v>526342.5</v>
      </c>
      <c r="M621" s="8" t="s">
        <v>1676</v>
      </c>
      <c r="N621" s="2" t="s">
        <v>851</v>
      </c>
      <c r="O621" s="2" t="s">
        <v>1677</v>
      </c>
      <c r="P621" s="2" t="s">
        <v>65</v>
      </c>
      <c r="Q621" s="2" t="s">
        <v>65</v>
      </c>
      <c r="R621" s="2" t="s">
        <v>64</v>
      </c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2" t="s">
        <v>52</v>
      </c>
      <c r="AW621" s="2" t="s">
        <v>1678</v>
      </c>
      <c r="AX621" s="2" t="s">
        <v>52</v>
      </c>
      <c r="AY621" s="2" t="s">
        <v>52</v>
      </c>
    </row>
    <row r="622" spans="1:51" ht="30" customHeight="1" x14ac:dyDescent="0.3">
      <c r="A622" s="8" t="s">
        <v>785</v>
      </c>
      <c r="B622" s="8" t="s">
        <v>786</v>
      </c>
      <c r="C622" s="8" t="s">
        <v>787</v>
      </c>
      <c r="D622" s="9">
        <v>1.01</v>
      </c>
      <c r="E622" s="13">
        <f>단가대비표!O151</f>
        <v>0</v>
      </c>
      <c r="F622" s="14">
        <f>TRUNC(E622*D622,1)</f>
        <v>0</v>
      </c>
      <c r="G622" s="13">
        <f>단가대비표!P151</f>
        <v>138989</v>
      </c>
      <c r="H622" s="14">
        <f>TRUNC(G622*D622,1)</f>
        <v>140378.79999999999</v>
      </c>
      <c r="I622" s="13">
        <f>단가대비표!V151</f>
        <v>0</v>
      </c>
      <c r="J622" s="14">
        <f>TRUNC(I622*D622,1)</f>
        <v>0</v>
      </c>
      <c r="K622" s="13">
        <f>TRUNC(E622+G622+I622,1)</f>
        <v>138989</v>
      </c>
      <c r="L622" s="14">
        <f>TRUNC(F622+H622+J622,1)</f>
        <v>140378.79999999999</v>
      </c>
      <c r="M622" s="8" t="s">
        <v>788</v>
      </c>
      <c r="N622" s="2" t="s">
        <v>851</v>
      </c>
      <c r="O622" s="2" t="s">
        <v>789</v>
      </c>
      <c r="P622" s="2" t="s">
        <v>65</v>
      </c>
      <c r="Q622" s="2" t="s">
        <v>65</v>
      </c>
      <c r="R622" s="2" t="s">
        <v>64</v>
      </c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2" t="s">
        <v>52</v>
      </c>
      <c r="AW622" s="2" t="s">
        <v>1679</v>
      </c>
      <c r="AX622" s="2" t="s">
        <v>52</v>
      </c>
      <c r="AY622" s="2" t="s">
        <v>52</v>
      </c>
    </row>
    <row r="623" spans="1:51" ht="30" customHeight="1" x14ac:dyDescent="0.3">
      <c r="A623" s="8" t="s">
        <v>730</v>
      </c>
      <c r="B623" s="8" t="s">
        <v>52</v>
      </c>
      <c r="C623" s="8" t="s">
        <v>52</v>
      </c>
      <c r="D623" s="9"/>
      <c r="E623" s="13"/>
      <c r="F623" s="14">
        <f>TRUNC(SUMIF(N621:N622, N620, F621:F622),0)</f>
        <v>0</v>
      </c>
      <c r="G623" s="13"/>
      <c r="H623" s="14">
        <f>TRUNC(SUMIF(N621:N622, N620, H621:H622),0)</f>
        <v>666721</v>
      </c>
      <c r="I623" s="13"/>
      <c r="J623" s="14">
        <f>TRUNC(SUMIF(N621:N622, N620, J621:J622),0)</f>
        <v>0</v>
      </c>
      <c r="K623" s="13"/>
      <c r="L623" s="14">
        <f>F623+H623+J623</f>
        <v>666721</v>
      </c>
      <c r="M623" s="8" t="s">
        <v>52</v>
      </c>
      <c r="N623" s="2" t="s">
        <v>72</v>
      </c>
      <c r="O623" s="2" t="s">
        <v>72</v>
      </c>
      <c r="P623" s="2" t="s">
        <v>52</v>
      </c>
      <c r="Q623" s="2" t="s">
        <v>52</v>
      </c>
      <c r="R623" s="2" t="s">
        <v>52</v>
      </c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2" t="s">
        <v>52</v>
      </c>
      <c r="AW623" s="2" t="s">
        <v>52</v>
      </c>
      <c r="AX623" s="2" t="s">
        <v>52</v>
      </c>
      <c r="AY623" s="2" t="s">
        <v>52</v>
      </c>
    </row>
    <row r="624" spans="1:51" ht="30" customHeight="1" x14ac:dyDescent="0.3">
      <c r="A624" s="9"/>
      <c r="B624" s="9"/>
      <c r="C624" s="9"/>
      <c r="D624" s="9"/>
      <c r="E624" s="13"/>
      <c r="F624" s="14"/>
      <c r="G624" s="13"/>
      <c r="H624" s="14"/>
      <c r="I624" s="13"/>
      <c r="J624" s="14"/>
      <c r="K624" s="13"/>
      <c r="L624" s="14"/>
      <c r="M624" s="9"/>
    </row>
    <row r="625" spans="1:51" ht="30" customHeight="1" x14ac:dyDescent="0.3">
      <c r="A625" s="41" t="s">
        <v>1680</v>
      </c>
      <c r="B625" s="41"/>
      <c r="C625" s="41"/>
      <c r="D625" s="41"/>
      <c r="E625" s="42"/>
      <c r="F625" s="43"/>
      <c r="G625" s="42"/>
      <c r="H625" s="43"/>
      <c r="I625" s="42"/>
      <c r="J625" s="43"/>
      <c r="K625" s="42"/>
      <c r="L625" s="43"/>
      <c r="M625" s="41"/>
      <c r="N625" s="1" t="s">
        <v>856</v>
      </c>
    </row>
    <row r="626" spans="1:51" ht="30" customHeight="1" x14ac:dyDescent="0.3">
      <c r="A626" s="8" t="s">
        <v>657</v>
      </c>
      <c r="B626" s="8" t="s">
        <v>823</v>
      </c>
      <c r="C626" s="8" t="s">
        <v>805</v>
      </c>
      <c r="D626" s="9">
        <v>1093</v>
      </c>
      <c r="E626" s="13">
        <f>단가대비표!O41</f>
        <v>0</v>
      </c>
      <c r="F626" s="14">
        <f>TRUNC(E626*D626,1)</f>
        <v>0</v>
      </c>
      <c r="G626" s="13">
        <f>단가대비표!P41</f>
        <v>0</v>
      </c>
      <c r="H626" s="14">
        <f>TRUNC(G626*D626,1)</f>
        <v>0</v>
      </c>
      <c r="I626" s="13">
        <f>단가대비표!V41</f>
        <v>0</v>
      </c>
      <c r="J626" s="14">
        <f>TRUNC(I626*D626,1)</f>
        <v>0</v>
      </c>
      <c r="K626" s="13">
        <f t="shared" ref="K626:L628" si="100">TRUNC(E626+G626+I626,1)</f>
        <v>0</v>
      </c>
      <c r="L626" s="14">
        <f t="shared" si="100"/>
        <v>0</v>
      </c>
      <c r="M626" s="8" t="s">
        <v>824</v>
      </c>
      <c r="N626" s="2" t="s">
        <v>856</v>
      </c>
      <c r="O626" s="2" t="s">
        <v>825</v>
      </c>
      <c r="P626" s="2" t="s">
        <v>65</v>
      </c>
      <c r="Q626" s="2" t="s">
        <v>65</v>
      </c>
      <c r="R626" s="2" t="s">
        <v>64</v>
      </c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2" t="s">
        <v>52</v>
      </c>
      <c r="AW626" s="2" t="s">
        <v>1682</v>
      </c>
      <c r="AX626" s="2" t="s">
        <v>52</v>
      </c>
      <c r="AY626" s="2" t="s">
        <v>52</v>
      </c>
    </row>
    <row r="627" spans="1:51" ht="30" customHeight="1" x14ac:dyDescent="0.3">
      <c r="A627" s="8" t="s">
        <v>652</v>
      </c>
      <c r="B627" s="8" t="s">
        <v>827</v>
      </c>
      <c r="C627" s="8" t="s">
        <v>105</v>
      </c>
      <c r="D627" s="9">
        <v>0.78</v>
      </c>
      <c r="E627" s="13">
        <f>단가대비표!O12</f>
        <v>0</v>
      </c>
      <c r="F627" s="14">
        <f>TRUNC(E627*D627,1)</f>
        <v>0</v>
      </c>
      <c r="G627" s="13">
        <f>단가대비표!P12</f>
        <v>0</v>
      </c>
      <c r="H627" s="14">
        <f>TRUNC(G627*D627,1)</f>
        <v>0</v>
      </c>
      <c r="I627" s="13">
        <f>단가대비표!V12</f>
        <v>0</v>
      </c>
      <c r="J627" s="14">
        <f>TRUNC(I627*D627,1)</f>
        <v>0</v>
      </c>
      <c r="K627" s="13">
        <f t="shared" si="100"/>
        <v>0</v>
      </c>
      <c r="L627" s="14">
        <f t="shared" si="100"/>
        <v>0</v>
      </c>
      <c r="M627" s="8" t="s">
        <v>828</v>
      </c>
      <c r="N627" s="2" t="s">
        <v>856</v>
      </c>
      <c r="O627" s="2" t="s">
        <v>829</v>
      </c>
      <c r="P627" s="2" t="s">
        <v>65</v>
      </c>
      <c r="Q627" s="2" t="s">
        <v>65</v>
      </c>
      <c r="R627" s="2" t="s">
        <v>64</v>
      </c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2" t="s">
        <v>52</v>
      </c>
      <c r="AW627" s="2" t="s">
        <v>1683</v>
      </c>
      <c r="AX627" s="2" t="s">
        <v>52</v>
      </c>
      <c r="AY627" s="2" t="s">
        <v>52</v>
      </c>
    </row>
    <row r="628" spans="1:51" ht="30" customHeight="1" x14ac:dyDescent="0.3">
      <c r="A628" s="8" t="s">
        <v>1684</v>
      </c>
      <c r="B628" s="8" t="s">
        <v>1685</v>
      </c>
      <c r="C628" s="8" t="s">
        <v>105</v>
      </c>
      <c r="D628" s="9">
        <v>1</v>
      </c>
      <c r="E628" s="13">
        <v>0</v>
      </c>
      <c r="F628" s="14">
        <f>TRUNC(E628*D628,1)</f>
        <v>0</v>
      </c>
      <c r="G628" s="13">
        <v>91732</v>
      </c>
      <c r="H628" s="14">
        <f>TRUNC(G628*D628,1)</f>
        <v>91732</v>
      </c>
      <c r="I628" s="13">
        <v>0</v>
      </c>
      <c r="J628" s="14">
        <f>TRUNC(I628*D628,1)</f>
        <v>0</v>
      </c>
      <c r="K628" s="13">
        <f t="shared" si="100"/>
        <v>91732</v>
      </c>
      <c r="L628" s="14">
        <f t="shared" si="100"/>
        <v>91732</v>
      </c>
      <c r="M628" s="8" t="s">
        <v>1686</v>
      </c>
      <c r="N628" s="2" t="s">
        <v>856</v>
      </c>
      <c r="O628" s="2" t="s">
        <v>1687</v>
      </c>
      <c r="P628" s="2" t="s">
        <v>64</v>
      </c>
      <c r="Q628" s="2" t="s">
        <v>65</v>
      </c>
      <c r="R628" s="2" t="s">
        <v>65</v>
      </c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2" t="s">
        <v>52</v>
      </c>
      <c r="AW628" s="2" t="s">
        <v>1688</v>
      </c>
      <c r="AX628" s="2" t="s">
        <v>52</v>
      </c>
      <c r="AY628" s="2" t="s">
        <v>52</v>
      </c>
    </row>
    <row r="629" spans="1:51" ht="30" customHeight="1" x14ac:dyDescent="0.3">
      <c r="A629" s="8" t="s">
        <v>730</v>
      </c>
      <c r="B629" s="8" t="s">
        <v>52</v>
      </c>
      <c r="C629" s="8" t="s">
        <v>52</v>
      </c>
      <c r="D629" s="9"/>
      <c r="E629" s="13"/>
      <c r="F629" s="14">
        <f>TRUNC(SUMIF(N626:N628, N625, F626:F628),0)</f>
        <v>0</v>
      </c>
      <c r="G629" s="13"/>
      <c r="H629" s="14">
        <f>TRUNC(SUMIF(N626:N628, N625, H626:H628),0)</f>
        <v>91732</v>
      </c>
      <c r="I629" s="13"/>
      <c r="J629" s="14">
        <f>TRUNC(SUMIF(N626:N628, N625, J626:J628),0)</f>
        <v>0</v>
      </c>
      <c r="K629" s="13"/>
      <c r="L629" s="14">
        <f>F629+H629+J629</f>
        <v>91732</v>
      </c>
      <c r="M629" s="8" t="s">
        <v>52</v>
      </c>
      <c r="N629" s="2" t="s">
        <v>72</v>
      </c>
      <c r="O629" s="2" t="s">
        <v>72</v>
      </c>
      <c r="P629" s="2" t="s">
        <v>52</v>
      </c>
      <c r="Q629" s="2" t="s">
        <v>52</v>
      </c>
      <c r="R629" s="2" t="s">
        <v>52</v>
      </c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2" t="s">
        <v>52</v>
      </c>
      <c r="AW629" s="2" t="s">
        <v>52</v>
      </c>
      <c r="AX629" s="2" t="s">
        <v>52</v>
      </c>
      <c r="AY629" s="2" t="s">
        <v>52</v>
      </c>
    </row>
    <row r="630" spans="1:51" ht="30" customHeight="1" x14ac:dyDescent="0.3">
      <c r="A630" s="9"/>
      <c r="B630" s="9"/>
      <c r="C630" s="9"/>
      <c r="D630" s="9"/>
      <c r="E630" s="13"/>
      <c r="F630" s="14"/>
      <c r="G630" s="13"/>
      <c r="H630" s="14"/>
      <c r="I630" s="13"/>
      <c r="J630" s="14"/>
      <c r="K630" s="13"/>
      <c r="L630" s="14"/>
      <c r="M630" s="9"/>
    </row>
    <row r="631" spans="1:51" ht="30" customHeight="1" x14ac:dyDescent="0.3">
      <c r="A631" s="41" t="s">
        <v>1689</v>
      </c>
      <c r="B631" s="41"/>
      <c r="C631" s="41"/>
      <c r="D631" s="41"/>
      <c r="E631" s="42"/>
      <c r="F631" s="43"/>
      <c r="G631" s="42"/>
      <c r="H631" s="43"/>
      <c r="I631" s="42"/>
      <c r="J631" s="43"/>
      <c r="K631" s="42"/>
      <c r="L631" s="43"/>
      <c r="M631" s="41"/>
      <c r="N631" s="1" t="s">
        <v>881</v>
      </c>
    </row>
    <row r="632" spans="1:51" ht="30" customHeight="1" x14ac:dyDescent="0.3">
      <c r="A632" s="8" t="s">
        <v>1691</v>
      </c>
      <c r="B632" s="8" t="s">
        <v>786</v>
      </c>
      <c r="C632" s="8" t="s">
        <v>787</v>
      </c>
      <c r="D632" s="9">
        <v>1.7000000000000001E-2</v>
      </c>
      <c r="E632" s="13">
        <f>단가대비표!O165</f>
        <v>0</v>
      </c>
      <c r="F632" s="14">
        <f>TRUNC(E632*D632,1)</f>
        <v>0</v>
      </c>
      <c r="G632" s="13">
        <f>단가대비표!P165</f>
        <v>165332</v>
      </c>
      <c r="H632" s="14">
        <f>TRUNC(G632*D632,1)</f>
        <v>2810.6</v>
      </c>
      <c r="I632" s="13">
        <f>단가대비표!V165</f>
        <v>0</v>
      </c>
      <c r="J632" s="14">
        <f>TRUNC(I632*D632,1)</f>
        <v>0</v>
      </c>
      <c r="K632" s="13">
        <f t="shared" ref="K632:L634" si="101">TRUNC(E632+G632+I632,1)</f>
        <v>165332</v>
      </c>
      <c r="L632" s="14">
        <f t="shared" si="101"/>
        <v>2810.6</v>
      </c>
      <c r="M632" s="8" t="s">
        <v>1692</v>
      </c>
      <c r="N632" s="2" t="s">
        <v>881</v>
      </c>
      <c r="O632" s="2" t="s">
        <v>1693</v>
      </c>
      <c r="P632" s="2" t="s">
        <v>65</v>
      </c>
      <c r="Q632" s="2" t="s">
        <v>65</v>
      </c>
      <c r="R632" s="2" t="s">
        <v>64</v>
      </c>
      <c r="S632" s="3"/>
      <c r="T632" s="3"/>
      <c r="U632" s="3"/>
      <c r="V632" s="3">
        <v>1</v>
      </c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2" t="s">
        <v>52</v>
      </c>
      <c r="AW632" s="2" t="s">
        <v>1694</v>
      </c>
      <c r="AX632" s="2" t="s">
        <v>52</v>
      </c>
      <c r="AY632" s="2" t="s">
        <v>52</v>
      </c>
    </row>
    <row r="633" spans="1:51" ht="30" customHeight="1" x14ac:dyDescent="0.3">
      <c r="A633" s="8" t="s">
        <v>785</v>
      </c>
      <c r="B633" s="8" t="s">
        <v>786</v>
      </c>
      <c r="C633" s="8" t="s">
        <v>787</v>
      </c>
      <c r="D633" s="9">
        <v>4.0000000000000001E-3</v>
      </c>
      <c r="E633" s="13">
        <f>단가대비표!O151</f>
        <v>0</v>
      </c>
      <c r="F633" s="14">
        <f>TRUNC(E633*D633,1)</f>
        <v>0</v>
      </c>
      <c r="G633" s="13">
        <f>단가대비표!P151</f>
        <v>138989</v>
      </c>
      <c r="H633" s="14">
        <f>TRUNC(G633*D633,1)</f>
        <v>555.9</v>
      </c>
      <c r="I633" s="13">
        <f>단가대비표!V151</f>
        <v>0</v>
      </c>
      <c r="J633" s="14">
        <f>TRUNC(I633*D633,1)</f>
        <v>0</v>
      </c>
      <c r="K633" s="13">
        <f t="shared" si="101"/>
        <v>138989</v>
      </c>
      <c r="L633" s="14">
        <f t="shared" si="101"/>
        <v>555.9</v>
      </c>
      <c r="M633" s="8" t="s">
        <v>788</v>
      </c>
      <c r="N633" s="2" t="s">
        <v>881</v>
      </c>
      <c r="O633" s="2" t="s">
        <v>789</v>
      </c>
      <c r="P633" s="2" t="s">
        <v>65</v>
      </c>
      <c r="Q633" s="2" t="s">
        <v>65</v>
      </c>
      <c r="R633" s="2" t="s">
        <v>64</v>
      </c>
      <c r="S633" s="3"/>
      <c r="T633" s="3"/>
      <c r="U633" s="3"/>
      <c r="V633" s="3">
        <v>1</v>
      </c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2" t="s">
        <v>52</v>
      </c>
      <c r="AW633" s="2" t="s">
        <v>1695</v>
      </c>
      <c r="AX633" s="2" t="s">
        <v>52</v>
      </c>
      <c r="AY633" s="2" t="s">
        <v>52</v>
      </c>
    </row>
    <row r="634" spans="1:51" ht="30" customHeight="1" x14ac:dyDescent="0.3">
      <c r="A634" s="8" t="s">
        <v>1288</v>
      </c>
      <c r="B634" s="8" t="s">
        <v>1696</v>
      </c>
      <c r="C634" s="8" t="s">
        <v>571</v>
      </c>
      <c r="D634" s="9">
        <v>1</v>
      </c>
      <c r="E634" s="13">
        <v>0</v>
      </c>
      <c r="F634" s="14">
        <f>TRUNC(E634*D634,1)</f>
        <v>0</v>
      </c>
      <c r="G634" s="13">
        <v>0</v>
      </c>
      <c r="H634" s="14">
        <f>TRUNC(G634*D634,1)</f>
        <v>0</v>
      </c>
      <c r="I634" s="13">
        <f>TRUNC(SUMIF(V632:V634, RIGHTB(O634, 1), H632:H634)*U634, 2)</f>
        <v>134.66</v>
      </c>
      <c r="J634" s="14">
        <f>TRUNC(I634*D634,1)</f>
        <v>134.6</v>
      </c>
      <c r="K634" s="13">
        <f t="shared" si="101"/>
        <v>134.6</v>
      </c>
      <c r="L634" s="14">
        <f t="shared" si="101"/>
        <v>134.6</v>
      </c>
      <c r="M634" s="8" t="s">
        <v>52</v>
      </c>
      <c r="N634" s="2" t="s">
        <v>881</v>
      </c>
      <c r="O634" s="2" t="s">
        <v>728</v>
      </c>
      <c r="P634" s="2" t="s">
        <v>65</v>
      </c>
      <c r="Q634" s="2" t="s">
        <v>65</v>
      </c>
      <c r="R634" s="2" t="s">
        <v>65</v>
      </c>
      <c r="S634" s="3">
        <v>1</v>
      </c>
      <c r="T634" s="3">
        <v>2</v>
      </c>
      <c r="U634" s="3">
        <v>0.04</v>
      </c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2" t="s">
        <v>52</v>
      </c>
      <c r="AW634" s="2" t="s">
        <v>1697</v>
      </c>
      <c r="AX634" s="2" t="s">
        <v>52</v>
      </c>
      <c r="AY634" s="2" t="s">
        <v>52</v>
      </c>
    </row>
    <row r="635" spans="1:51" ht="30" customHeight="1" x14ac:dyDescent="0.3">
      <c r="A635" s="8" t="s">
        <v>730</v>
      </c>
      <c r="B635" s="8" t="s">
        <v>52</v>
      </c>
      <c r="C635" s="8" t="s">
        <v>52</v>
      </c>
      <c r="D635" s="9"/>
      <c r="E635" s="13"/>
      <c r="F635" s="14">
        <f>TRUNC(SUMIF(N632:N634, N631, F632:F634),0)</f>
        <v>0</v>
      </c>
      <c r="G635" s="13"/>
      <c r="H635" s="14">
        <f>TRUNC(SUMIF(N632:N634, N631, H632:H634),0)</f>
        <v>3366</v>
      </c>
      <c r="I635" s="13"/>
      <c r="J635" s="14">
        <f>TRUNC(SUMIF(N632:N634, N631, J632:J634),0)</f>
        <v>134</v>
      </c>
      <c r="K635" s="13"/>
      <c r="L635" s="14">
        <f>F635+H635+J635</f>
        <v>3500</v>
      </c>
      <c r="M635" s="8" t="s">
        <v>52</v>
      </c>
      <c r="N635" s="2" t="s">
        <v>72</v>
      </c>
      <c r="O635" s="2" t="s">
        <v>72</v>
      </c>
      <c r="P635" s="2" t="s">
        <v>52</v>
      </c>
      <c r="Q635" s="2" t="s">
        <v>52</v>
      </c>
      <c r="R635" s="2" t="s">
        <v>52</v>
      </c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2" t="s">
        <v>52</v>
      </c>
      <c r="AW635" s="2" t="s">
        <v>52</v>
      </c>
      <c r="AX635" s="2" t="s">
        <v>52</v>
      </c>
      <c r="AY635" s="2" t="s">
        <v>52</v>
      </c>
    </row>
    <row r="636" spans="1:51" ht="30" customHeight="1" x14ac:dyDescent="0.3">
      <c r="A636" s="9"/>
      <c r="B636" s="9"/>
      <c r="C636" s="9"/>
      <c r="D636" s="9"/>
      <c r="E636" s="13"/>
      <c r="F636" s="14"/>
      <c r="G636" s="13"/>
      <c r="H636" s="14"/>
      <c r="I636" s="13"/>
      <c r="J636" s="14"/>
      <c r="K636" s="13"/>
      <c r="L636" s="14"/>
      <c r="M636" s="9"/>
    </row>
    <row r="637" spans="1:51" ht="30" customHeight="1" x14ac:dyDescent="0.3">
      <c r="A637" s="41" t="s">
        <v>1698</v>
      </c>
      <c r="B637" s="41"/>
      <c r="C637" s="41"/>
      <c r="D637" s="41"/>
      <c r="E637" s="42"/>
      <c r="F637" s="43"/>
      <c r="G637" s="42"/>
      <c r="H637" s="43"/>
      <c r="I637" s="42"/>
      <c r="J637" s="43"/>
      <c r="K637" s="42"/>
      <c r="L637" s="43"/>
      <c r="M637" s="41"/>
      <c r="N637" s="1" t="s">
        <v>892</v>
      </c>
    </row>
    <row r="638" spans="1:51" ht="30" customHeight="1" x14ac:dyDescent="0.3">
      <c r="A638" s="8" t="s">
        <v>657</v>
      </c>
      <c r="B638" s="8" t="s">
        <v>823</v>
      </c>
      <c r="C638" s="8" t="s">
        <v>805</v>
      </c>
      <c r="D638" s="9">
        <v>510</v>
      </c>
      <c r="E638" s="13">
        <f>단가대비표!O41</f>
        <v>0</v>
      </c>
      <c r="F638" s="14">
        <f>TRUNC(E638*D638,1)</f>
        <v>0</v>
      </c>
      <c r="G638" s="13">
        <f>단가대비표!P41</f>
        <v>0</v>
      </c>
      <c r="H638" s="14">
        <f>TRUNC(G638*D638,1)</f>
        <v>0</v>
      </c>
      <c r="I638" s="13">
        <f>단가대비표!V41</f>
        <v>0</v>
      </c>
      <c r="J638" s="14">
        <f>TRUNC(I638*D638,1)</f>
        <v>0</v>
      </c>
      <c r="K638" s="13">
        <f t="shared" ref="K638:L640" si="102">TRUNC(E638+G638+I638,1)</f>
        <v>0</v>
      </c>
      <c r="L638" s="14">
        <f t="shared" si="102"/>
        <v>0</v>
      </c>
      <c r="M638" s="8" t="s">
        <v>824</v>
      </c>
      <c r="N638" s="2" t="s">
        <v>892</v>
      </c>
      <c r="O638" s="2" t="s">
        <v>825</v>
      </c>
      <c r="P638" s="2" t="s">
        <v>65</v>
      </c>
      <c r="Q638" s="2" t="s">
        <v>65</v>
      </c>
      <c r="R638" s="2" t="s">
        <v>64</v>
      </c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2" t="s">
        <v>52</v>
      </c>
      <c r="AW638" s="2" t="s">
        <v>1699</v>
      </c>
      <c r="AX638" s="2" t="s">
        <v>52</v>
      </c>
      <c r="AY638" s="2" t="s">
        <v>52</v>
      </c>
    </row>
    <row r="639" spans="1:51" ht="30" customHeight="1" x14ac:dyDescent="0.3">
      <c r="A639" s="8" t="s">
        <v>652</v>
      </c>
      <c r="B639" s="8" t="s">
        <v>827</v>
      </c>
      <c r="C639" s="8" t="s">
        <v>105</v>
      </c>
      <c r="D639" s="9">
        <v>1.1000000000000001</v>
      </c>
      <c r="E639" s="13">
        <f>단가대비표!O12</f>
        <v>0</v>
      </c>
      <c r="F639" s="14">
        <f>TRUNC(E639*D639,1)</f>
        <v>0</v>
      </c>
      <c r="G639" s="13">
        <f>단가대비표!P12</f>
        <v>0</v>
      </c>
      <c r="H639" s="14">
        <f>TRUNC(G639*D639,1)</f>
        <v>0</v>
      </c>
      <c r="I639" s="13">
        <f>단가대비표!V12</f>
        <v>0</v>
      </c>
      <c r="J639" s="14">
        <f>TRUNC(I639*D639,1)</f>
        <v>0</v>
      </c>
      <c r="K639" s="13">
        <f t="shared" si="102"/>
        <v>0</v>
      </c>
      <c r="L639" s="14">
        <f t="shared" si="102"/>
        <v>0</v>
      </c>
      <c r="M639" s="8" t="s">
        <v>828</v>
      </c>
      <c r="N639" s="2" t="s">
        <v>892</v>
      </c>
      <c r="O639" s="2" t="s">
        <v>829</v>
      </c>
      <c r="P639" s="2" t="s">
        <v>65</v>
      </c>
      <c r="Q639" s="2" t="s">
        <v>65</v>
      </c>
      <c r="R639" s="2" t="s">
        <v>64</v>
      </c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2" t="s">
        <v>52</v>
      </c>
      <c r="AW639" s="2" t="s">
        <v>1700</v>
      </c>
      <c r="AX639" s="2" t="s">
        <v>52</v>
      </c>
      <c r="AY639" s="2" t="s">
        <v>52</v>
      </c>
    </row>
    <row r="640" spans="1:51" ht="30" customHeight="1" x14ac:dyDescent="0.3">
      <c r="A640" s="8" t="s">
        <v>1684</v>
      </c>
      <c r="B640" s="8" t="s">
        <v>1685</v>
      </c>
      <c r="C640" s="8" t="s">
        <v>105</v>
      </c>
      <c r="D640" s="9">
        <v>1</v>
      </c>
      <c r="E640" s="13">
        <v>0</v>
      </c>
      <c r="F640" s="14">
        <f>TRUNC(E640*D640,1)</f>
        <v>0</v>
      </c>
      <c r="G640" s="13">
        <v>91732</v>
      </c>
      <c r="H640" s="14">
        <f>TRUNC(G640*D640,1)</f>
        <v>91732</v>
      </c>
      <c r="I640" s="13">
        <v>0</v>
      </c>
      <c r="J640" s="14">
        <f>TRUNC(I640*D640,1)</f>
        <v>0</v>
      </c>
      <c r="K640" s="13">
        <f t="shared" si="102"/>
        <v>91732</v>
      </c>
      <c r="L640" s="14">
        <f t="shared" si="102"/>
        <v>91732</v>
      </c>
      <c r="M640" s="8" t="s">
        <v>1686</v>
      </c>
      <c r="N640" s="2" t="s">
        <v>892</v>
      </c>
      <c r="O640" s="2" t="s">
        <v>1687</v>
      </c>
      <c r="P640" s="2" t="s">
        <v>64</v>
      </c>
      <c r="Q640" s="2" t="s">
        <v>65</v>
      </c>
      <c r="R640" s="2" t="s">
        <v>65</v>
      </c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2" t="s">
        <v>52</v>
      </c>
      <c r="AW640" s="2" t="s">
        <v>1701</v>
      </c>
      <c r="AX640" s="2" t="s">
        <v>52</v>
      </c>
      <c r="AY640" s="2" t="s">
        <v>52</v>
      </c>
    </row>
    <row r="641" spans="1:51" ht="30" customHeight="1" x14ac:dyDescent="0.3">
      <c r="A641" s="8" t="s">
        <v>730</v>
      </c>
      <c r="B641" s="8" t="s">
        <v>52</v>
      </c>
      <c r="C641" s="8" t="s">
        <v>52</v>
      </c>
      <c r="D641" s="9"/>
      <c r="E641" s="13"/>
      <c r="F641" s="14">
        <f>TRUNC(SUMIF(N638:N640, N637, F638:F640),0)</f>
        <v>0</v>
      </c>
      <c r="G641" s="13"/>
      <c r="H641" s="14">
        <f>TRUNC(SUMIF(N638:N640, N637, H638:H640),0)</f>
        <v>91732</v>
      </c>
      <c r="I641" s="13"/>
      <c r="J641" s="14">
        <f>TRUNC(SUMIF(N638:N640, N637, J638:J640),0)</f>
        <v>0</v>
      </c>
      <c r="K641" s="13"/>
      <c r="L641" s="14">
        <f>F641+H641+J641</f>
        <v>91732</v>
      </c>
      <c r="M641" s="8" t="s">
        <v>52</v>
      </c>
      <c r="N641" s="2" t="s">
        <v>72</v>
      </c>
      <c r="O641" s="2" t="s">
        <v>72</v>
      </c>
      <c r="P641" s="2" t="s">
        <v>52</v>
      </c>
      <c r="Q641" s="2" t="s">
        <v>52</v>
      </c>
      <c r="R641" s="2" t="s">
        <v>52</v>
      </c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2" t="s">
        <v>52</v>
      </c>
      <c r="AW641" s="2" t="s">
        <v>52</v>
      </c>
      <c r="AX641" s="2" t="s">
        <v>52</v>
      </c>
      <c r="AY641" s="2" t="s">
        <v>52</v>
      </c>
    </row>
    <row r="642" spans="1:51" ht="30" customHeight="1" x14ac:dyDescent="0.3">
      <c r="A642" s="9"/>
      <c r="B642" s="9"/>
      <c r="C642" s="9"/>
      <c r="D642" s="9"/>
      <c r="E642" s="13"/>
      <c r="F642" s="14"/>
      <c r="G642" s="13"/>
      <c r="H642" s="14"/>
      <c r="I642" s="13"/>
      <c r="J642" s="14"/>
      <c r="K642" s="13"/>
      <c r="L642" s="14"/>
      <c r="M642" s="9"/>
    </row>
    <row r="643" spans="1:51" ht="30" customHeight="1" x14ac:dyDescent="0.3">
      <c r="A643" s="41" t="s">
        <v>1702</v>
      </c>
      <c r="B643" s="41"/>
      <c r="C643" s="41"/>
      <c r="D643" s="41"/>
      <c r="E643" s="42"/>
      <c r="F643" s="43"/>
      <c r="G643" s="42"/>
      <c r="H643" s="43"/>
      <c r="I643" s="42"/>
      <c r="J643" s="43"/>
      <c r="K643" s="42"/>
      <c r="L643" s="43"/>
      <c r="M643" s="41"/>
      <c r="N643" s="1" t="s">
        <v>902</v>
      </c>
    </row>
    <row r="644" spans="1:51" ht="30" customHeight="1" x14ac:dyDescent="0.3">
      <c r="A644" s="8" t="s">
        <v>1704</v>
      </c>
      <c r="B644" s="8" t="s">
        <v>1705</v>
      </c>
      <c r="C644" s="8" t="s">
        <v>805</v>
      </c>
      <c r="D644" s="9">
        <v>6.8</v>
      </c>
      <c r="E644" s="13">
        <f>단가대비표!O42</f>
        <v>200</v>
      </c>
      <c r="F644" s="14">
        <f>TRUNC(E644*D644,1)</f>
        <v>1360</v>
      </c>
      <c r="G644" s="13">
        <f>단가대비표!P42</f>
        <v>0</v>
      </c>
      <c r="H644" s="14">
        <f>TRUNC(G644*D644,1)</f>
        <v>0</v>
      </c>
      <c r="I644" s="13">
        <f>단가대비표!V42</f>
        <v>0</v>
      </c>
      <c r="J644" s="14">
        <f>TRUNC(I644*D644,1)</f>
        <v>0</v>
      </c>
      <c r="K644" s="13">
        <f t="shared" ref="K644:L647" si="103">TRUNC(E644+G644+I644,1)</f>
        <v>200</v>
      </c>
      <c r="L644" s="14">
        <f t="shared" si="103"/>
        <v>1360</v>
      </c>
      <c r="M644" s="8" t="s">
        <v>1706</v>
      </c>
      <c r="N644" s="2" t="s">
        <v>902</v>
      </c>
      <c r="O644" s="2" t="s">
        <v>1707</v>
      </c>
      <c r="P644" s="2" t="s">
        <v>65</v>
      </c>
      <c r="Q644" s="2" t="s">
        <v>65</v>
      </c>
      <c r="R644" s="2" t="s">
        <v>64</v>
      </c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2" t="s">
        <v>52</v>
      </c>
      <c r="AW644" s="2" t="s">
        <v>1708</v>
      </c>
      <c r="AX644" s="2" t="s">
        <v>52</v>
      </c>
      <c r="AY644" s="2" t="s">
        <v>52</v>
      </c>
    </row>
    <row r="645" spans="1:51" ht="30" customHeight="1" x14ac:dyDescent="0.3">
      <c r="A645" s="8" t="s">
        <v>1704</v>
      </c>
      <c r="B645" s="8" t="s">
        <v>1709</v>
      </c>
      <c r="C645" s="8" t="s">
        <v>805</v>
      </c>
      <c r="D645" s="9">
        <v>1.36</v>
      </c>
      <c r="E645" s="13">
        <f>단가대비표!O43</f>
        <v>208</v>
      </c>
      <c r="F645" s="14">
        <f>TRUNC(E645*D645,1)</f>
        <v>282.8</v>
      </c>
      <c r="G645" s="13">
        <f>단가대비표!P43</f>
        <v>0</v>
      </c>
      <c r="H645" s="14">
        <f>TRUNC(G645*D645,1)</f>
        <v>0</v>
      </c>
      <c r="I645" s="13">
        <f>단가대비표!V43</f>
        <v>0</v>
      </c>
      <c r="J645" s="14">
        <f>TRUNC(I645*D645,1)</f>
        <v>0</v>
      </c>
      <c r="K645" s="13">
        <f t="shared" si="103"/>
        <v>208</v>
      </c>
      <c r="L645" s="14">
        <f t="shared" si="103"/>
        <v>282.8</v>
      </c>
      <c r="M645" s="8" t="s">
        <v>1710</v>
      </c>
      <c r="N645" s="2" t="s">
        <v>902</v>
      </c>
      <c r="O645" s="2" t="s">
        <v>1711</v>
      </c>
      <c r="P645" s="2" t="s">
        <v>65</v>
      </c>
      <c r="Q645" s="2" t="s">
        <v>65</v>
      </c>
      <c r="R645" s="2" t="s">
        <v>64</v>
      </c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2" t="s">
        <v>52</v>
      </c>
      <c r="AW645" s="2" t="s">
        <v>1712</v>
      </c>
      <c r="AX645" s="2" t="s">
        <v>52</v>
      </c>
      <c r="AY645" s="2" t="s">
        <v>52</v>
      </c>
    </row>
    <row r="646" spans="1:51" ht="30" customHeight="1" x14ac:dyDescent="0.3">
      <c r="A646" s="8" t="s">
        <v>1713</v>
      </c>
      <c r="B646" s="8" t="s">
        <v>1714</v>
      </c>
      <c r="C646" s="8" t="s">
        <v>83</v>
      </c>
      <c r="D646" s="9">
        <v>1</v>
      </c>
      <c r="E646" s="13">
        <f>일위대가목록!E102</f>
        <v>0</v>
      </c>
      <c r="F646" s="14">
        <f>TRUNC(E646*D646,1)</f>
        <v>0</v>
      </c>
      <c r="G646" s="13">
        <f>일위대가목록!F102</f>
        <v>28771</v>
      </c>
      <c r="H646" s="14">
        <f>TRUNC(G646*D646,1)</f>
        <v>28771</v>
      </c>
      <c r="I646" s="13">
        <f>일위대가목록!G102</f>
        <v>863</v>
      </c>
      <c r="J646" s="14">
        <f>TRUNC(I646*D646,1)</f>
        <v>863</v>
      </c>
      <c r="K646" s="13">
        <f t="shared" si="103"/>
        <v>29634</v>
      </c>
      <c r="L646" s="14">
        <f t="shared" si="103"/>
        <v>29634</v>
      </c>
      <c r="M646" s="8" t="s">
        <v>1715</v>
      </c>
      <c r="N646" s="2" t="s">
        <v>902</v>
      </c>
      <c r="O646" s="2" t="s">
        <v>1716</v>
      </c>
      <c r="P646" s="2" t="s">
        <v>64</v>
      </c>
      <c r="Q646" s="2" t="s">
        <v>65</v>
      </c>
      <c r="R646" s="2" t="s">
        <v>65</v>
      </c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2" t="s">
        <v>52</v>
      </c>
      <c r="AW646" s="2" t="s">
        <v>1717</v>
      </c>
      <c r="AX646" s="2" t="s">
        <v>52</v>
      </c>
      <c r="AY646" s="2" t="s">
        <v>52</v>
      </c>
    </row>
    <row r="647" spans="1:51" ht="30" customHeight="1" x14ac:dyDescent="0.3">
      <c r="A647" s="8" t="s">
        <v>1718</v>
      </c>
      <c r="B647" s="8" t="s">
        <v>1719</v>
      </c>
      <c r="C647" s="8" t="s">
        <v>83</v>
      </c>
      <c r="D647" s="9">
        <v>1</v>
      </c>
      <c r="E647" s="13">
        <f>일위대가목록!E103</f>
        <v>0</v>
      </c>
      <c r="F647" s="14">
        <f>TRUNC(E647*D647,1)</f>
        <v>0</v>
      </c>
      <c r="G647" s="13">
        <f>일위대가목록!F103</f>
        <v>2095</v>
      </c>
      <c r="H647" s="14">
        <f>TRUNC(G647*D647,1)</f>
        <v>2095</v>
      </c>
      <c r="I647" s="13">
        <f>일위대가목록!G103</f>
        <v>0</v>
      </c>
      <c r="J647" s="14">
        <f>TRUNC(I647*D647,1)</f>
        <v>0</v>
      </c>
      <c r="K647" s="13">
        <f t="shared" si="103"/>
        <v>2095</v>
      </c>
      <c r="L647" s="14">
        <f t="shared" si="103"/>
        <v>2095</v>
      </c>
      <c r="M647" s="8" t="s">
        <v>1720</v>
      </c>
      <c r="N647" s="2" t="s">
        <v>902</v>
      </c>
      <c r="O647" s="2" t="s">
        <v>1721</v>
      </c>
      <c r="P647" s="2" t="s">
        <v>64</v>
      </c>
      <c r="Q647" s="2" t="s">
        <v>65</v>
      </c>
      <c r="R647" s="2" t="s">
        <v>65</v>
      </c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2" t="s">
        <v>52</v>
      </c>
      <c r="AW647" s="2" t="s">
        <v>1722</v>
      </c>
      <c r="AX647" s="2" t="s">
        <v>52</v>
      </c>
      <c r="AY647" s="2" t="s">
        <v>52</v>
      </c>
    </row>
    <row r="648" spans="1:51" ht="30" customHeight="1" x14ac:dyDescent="0.3">
      <c r="A648" s="8" t="s">
        <v>730</v>
      </c>
      <c r="B648" s="8" t="s">
        <v>52</v>
      </c>
      <c r="C648" s="8" t="s">
        <v>52</v>
      </c>
      <c r="D648" s="9"/>
      <c r="E648" s="13"/>
      <c r="F648" s="14">
        <f>TRUNC(SUMIF(N644:N647, N643, F644:F647),0)</f>
        <v>1642</v>
      </c>
      <c r="G648" s="13"/>
      <c r="H648" s="14">
        <f>TRUNC(SUMIF(N644:N647, N643, H644:H647),0)</f>
        <v>30866</v>
      </c>
      <c r="I648" s="13"/>
      <c r="J648" s="14">
        <f>TRUNC(SUMIF(N644:N647, N643, J644:J647),0)</f>
        <v>863</v>
      </c>
      <c r="K648" s="13"/>
      <c r="L648" s="14">
        <f>F648+H648+J648</f>
        <v>33371</v>
      </c>
      <c r="M648" s="8" t="s">
        <v>52</v>
      </c>
      <c r="N648" s="2" t="s">
        <v>72</v>
      </c>
      <c r="O648" s="2" t="s">
        <v>72</v>
      </c>
      <c r="P648" s="2" t="s">
        <v>52</v>
      </c>
      <c r="Q648" s="2" t="s">
        <v>52</v>
      </c>
      <c r="R648" s="2" t="s">
        <v>52</v>
      </c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2" t="s">
        <v>52</v>
      </c>
      <c r="AW648" s="2" t="s">
        <v>52</v>
      </c>
      <c r="AX648" s="2" t="s">
        <v>52</v>
      </c>
      <c r="AY648" s="2" t="s">
        <v>52</v>
      </c>
    </row>
    <row r="649" spans="1:51" ht="30" customHeight="1" x14ac:dyDescent="0.3">
      <c r="A649" s="9"/>
      <c r="B649" s="9"/>
      <c r="C649" s="9"/>
      <c r="D649" s="9"/>
      <c r="E649" s="13"/>
      <c r="F649" s="14"/>
      <c r="G649" s="13"/>
      <c r="H649" s="14"/>
      <c r="I649" s="13"/>
      <c r="J649" s="14"/>
      <c r="K649" s="13"/>
      <c r="L649" s="14"/>
      <c r="M649" s="9"/>
    </row>
    <row r="650" spans="1:51" ht="30" customHeight="1" x14ac:dyDescent="0.3">
      <c r="A650" s="41" t="s">
        <v>1723</v>
      </c>
      <c r="B650" s="41"/>
      <c r="C650" s="41"/>
      <c r="D650" s="41"/>
      <c r="E650" s="42"/>
      <c r="F650" s="43"/>
      <c r="G650" s="42"/>
      <c r="H650" s="43"/>
      <c r="I650" s="42"/>
      <c r="J650" s="43"/>
      <c r="K650" s="42"/>
      <c r="L650" s="43"/>
      <c r="M650" s="41"/>
      <c r="N650" s="1" t="s">
        <v>1716</v>
      </c>
    </row>
    <row r="651" spans="1:51" ht="30" customHeight="1" x14ac:dyDescent="0.3">
      <c r="A651" s="8" t="s">
        <v>1725</v>
      </c>
      <c r="B651" s="8" t="s">
        <v>786</v>
      </c>
      <c r="C651" s="8" t="s">
        <v>787</v>
      </c>
      <c r="D651" s="9">
        <v>0.108</v>
      </c>
      <c r="E651" s="13">
        <f>단가대비표!O167</f>
        <v>0</v>
      </c>
      <c r="F651" s="14">
        <f>TRUNC(E651*D651,1)</f>
        <v>0</v>
      </c>
      <c r="G651" s="13">
        <f>단가대비표!P167</f>
        <v>214930</v>
      </c>
      <c r="H651" s="14">
        <f>TRUNC(G651*D651,1)</f>
        <v>23212.400000000001</v>
      </c>
      <c r="I651" s="13">
        <f>단가대비표!V167</f>
        <v>0</v>
      </c>
      <c r="J651" s="14">
        <f>TRUNC(I651*D651,1)</f>
        <v>0</v>
      </c>
      <c r="K651" s="13">
        <f t="shared" ref="K651:L653" si="104">TRUNC(E651+G651+I651,1)</f>
        <v>214930</v>
      </c>
      <c r="L651" s="14">
        <f t="shared" si="104"/>
        <v>23212.400000000001</v>
      </c>
      <c r="M651" s="8" t="s">
        <v>1726</v>
      </c>
      <c r="N651" s="2" t="s">
        <v>1716</v>
      </c>
      <c r="O651" s="2" t="s">
        <v>1727</v>
      </c>
      <c r="P651" s="2" t="s">
        <v>65</v>
      </c>
      <c r="Q651" s="2" t="s">
        <v>65</v>
      </c>
      <c r="R651" s="2" t="s">
        <v>64</v>
      </c>
      <c r="S651" s="3"/>
      <c r="T651" s="3"/>
      <c r="U651" s="3"/>
      <c r="V651" s="3">
        <v>1</v>
      </c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2" t="s">
        <v>52</v>
      </c>
      <c r="AW651" s="2" t="s">
        <v>1728</v>
      </c>
      <c r="AX651" s="2" t="s">
        <v>52</v>
      </c>
      <c r="AY651" s="2" t="s">
        <v>52</v>
      </c>
    </row>
    <row r="652" spans="1:51" ht="30" customHeight="1" x14ac:dyDescent="0.3">
      <c r="A652" s="8" t="s">
        <v>785</v>
      </c>
      <c r="B652" s="8" t="s">
        <v>786</v>
      </c>
      <c r="C652" s="8" t="s">
        <v>787</v>
      </c>
      <c r="D652" s="9">
        <v>0.04</v>
      </c>
      <c r="E652" s="13">
        <f>단가대비표!O151</f>
        <v>0</v>
      </c>
      <c r="F652" s="14">
        <f>TRUNC(E652*D652,1)</f>
        <v>0</v>
      </c>
      <c r="G652" s="13">
        <f>단가대비표!P151</f>
        <v>138989</v>
      </c>
      <c r="H652" s="14">
        <f>TRUNC(G652*D652,1)</f>
        <v>5559.5</v>
      </c>
      <c r="I652" s="13">
        <f>단가대비표!V151</f>
        <v>0</v>
      </c>
      <c r="J652" s="14">
        <f>TRUNC(I652*D652,1)</f>
        <v>0</v>
      </c>
      <c r="K652" s="13">
        <f t="shared" si="104"/>
        <v>138989</v>
      </c>
      <c r="L652" s="14">
        <f t="shared" si="104"/>
        <v>5559.5</v>
      </c>
      <c r="M652" s="8" t="s">
        <v>788</v>
      </c>
      <c r="N652" s="2" t="s">
        <v>1716</v>
      </c>
      <c r="O652" s="2" t="s">
        <v>789</v>
      </c>
      <c r="P652" s="2" t="s">
        <v>65</v>
      </c>
      <c r="Q652" s="2" t="s">
        <v>65</v>
      </c>
      <c r="R652" s="2" t="s">
        <v>64</v>
      </c>
      <c r="S652" s="3"/>
      <c r="T652" s="3"/>
      <c r="U652" s="3"/>
      <c r="V652" s="3">
        <v>1</v>
      </c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2" t="s">
        <v>52</v>
      </c>
      <c r="AW652" s="2" t="s">
        <v>1729</v>
      </c>
      <c r="AX652" s="2" t="s">
        <v>52</v>
      </c>
      <c r="AY652" s="2" t="s">
        <v>52</v>
      </c>
    </row>
    <row r="653" spans="1:51" ht="30" customHeight="1" x14ac:dyDescent="0.3">
      <c r="A653" s="8" t="s">
        <v>1288</v>
      </c>
      <c r="B653" s="8" t="s">
        <v>1289</v>
      </c>
      <c r="C653" s="8" t="s">
        <v>571</v>
      </c>
      <c r="D653" s="9">
        <v>1</v>
      </c>
      <c r="E653" s="13">
        <v>0</v>
      </c>
      <c r="F653" s="14">
        <f>TRUNC(E653*D653,1)</f>
        <v>0</v>
      </c>
      <c r="G653" s="13">
        <v>0</v>
      </c>
      <c r="H653" s="14">
        <f>TRUNC(G653*D653,1)</f>
        <v>0</v>
      </c>
      <c r="I653" s="13">
        <f>TRUNC(SUMIF(V651:V653, RIGHTB(O653, 1), H651:H653)*U653, 2)</f>
        <v>863.15</v>
      </c>
      <c r="J653" s="14">
        <f>TRUNC(I653*D653,1)</f>
        <v>863.1</v>
      </c>
      <c r="K653" s="13">
        <f t="shared" si="104"/>
        <v>863.1</v>
      </c>
      <c r="L653" s="14">
        <f t="shared" si="104"/>
        <v>863.1</v>
      </c>
      <c r="M653" s="8" t="s">
        <v>52</v>
      </c>
      <c r="N653" s="2" t="s">
        <v>1716</v>
      </c>
      <c r="O653" s="2" t="s">
        <v>728</v>
      </c>
      <c r="P653" s="2" t="s">
        <v>65</v>
      </c>
      <c r="Q653" s="2" t="s">
        <v>65</v>
      </c>
      <c r="R653" s="2" t="s">
        <v>65</v>
      </c>
      <c r="S653" s="3">
        <v>1</v>
      </c>
      <c r="T653" s="3">
        <v>2</v>
      </c>
      <c r="U653" s="3">
        <v>0.03</v>
      </c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2" t="s">
        <v>52</v>
      </c>
      <c r="AW653" s="2" t="s">
        <v>1730</v>
      </c>
      <c r="AX653" s="2" t="s">
        <v>52</v>
      </c>
      <c r="AY653" s="2" t="s">
        <v>52</v>
      </c>
    </row>
    <row r="654" spans="1:51" ht="30" customHeight="1" x14ac:dyDescent="0.3">
      <c r="A654" s="8" t="s">
        <v>730</v>
      </c>
      <c r="B654" s="8" t="s">
        <v>52</v>
      </c>
      <c r="C654" s="8" t="s">
        <v>52</v>
      </c>
      <c r="D654" s="9"/>
      <c r="E654" s="13"/>
      <c r="F654" s="14">
        <f>TRUNC(SUMIF(N651:N653, N650, F651:F653),0)</f>
        <v>0</v>
      </c>
      <c r="G654" s="13"/>
      <c r="H654" s="14">
        <f>TRUNC(SUMIF(N651:N653, N650, H651:H653),0)</f>
        <v>28771</v>
      </c>
      <c r="I654" s="13"/>
      <c r="J654" s="14">
        <f>TRUNC(SUMIF(N651:N653, N650, J651:J653),0)</f>
        <v>863</v>
      </c>
      <c r="K654" s="13"/>
      <c r="L654" s="14">
        <f>F654+H654+J654</f>
        <v>29634</v>
      </c>
      <c r="M654" s="8" t="s">
        <v>52</v>
      </c>
      <c r="N654" s="2" t="s">
        <v>72</v>
      </c>
      <c r="O654" s="2" t="s">
        <v>72</v>
      </c>
      <c r="P654" s="2" t="s">
        <v>52</v>
      </c>
      <c r="Q654" s="2" t="s">
        <v>52</v>
      </c>
      <c r="R654" s="2" t="s">
        <v>52</v>
      </c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2" t="s">
        <v>52</v>
      </c>
      <c r="AW654" s="2" t="s">
        <v>52</v>
      </c>
      <c r="AX654" s="2" t="s">
        <v>52</v>
      </c>
      <c r="AY654" s="2" t="s">
        <v>52</v>
      </c>
    </row>
    <row r="655" spans="1:51" ht="30" customHeight="1" x14ac:dyDescent="0.3">
      <c r="A655" s="9"/>
      <c r="B655" s="9"/>
      <c r="C655" s="9"/>
      <c r="D655" s="9"/>
      <c r="E655" s="13"/>
      <c r="F655" s="14"/>
      <c r="G655" s="13"/>
      <c r="H655" s="14"/>
      <c r="I655" s="13"/>
      <c r="J655" s="14"/>
      <c r="K655" s="13"/>
      <c r="L655" s="14"/>
      <c r="M655" s="9"/>
    </row>
    <row r="656" spans="1:51" ht="30" customHeight="1" x14ac:dyDescent="0.3">
      <c r="A656" s="41" t="s">
        <v>1731</v>
      </c>
      <c r="B656" s="41"/>
      <c r="C656" s="41"/>
      <c r="D656" s="41"/>
      <c r="E656" s="42"/>
      <c r="F656" s="43"/>
      <c r="G656" s="42"/>
      <c r="H656" s="43"/>
      <c r="I656" s="42"/>
      <c r="J656" s="43"/>
      <c r="K656" s="42"/>
      <c r="L656" s="43"/>
      <c r="M656" s="41"/>
      <c r="N656" s="1" t="s">
        <v>1721</v>
      </c>
    </row>
    <row r="657" spans="1:51" ht="30" customHeight="1" x14ac:dyDescent="0.3">
      <c r="A657" s="8" t="s">
        <v>1733</v>
      </c>
      <c r="B657" s="8" t="s">
        <v>786</v>
      </c>
      <c r="C657" s="8" t="s">
        <v>787</v>
      </c>
      <c r="D657" s="9">
        <v>1.2999999999999999E-2</v>
      </c>
      <c r="E657" s="13">
        <f>단가대비표!O170</f>
        <v>0</v>
      </c>
      <c r="F657" s="14">
        <f>TRUNC(E657*D657,1)</f>
        <v>0</v>
      </c>
      <c r="G657" s="13">
        <f>단가대비표!P170</f>
        <v>161213</v>
      </c>
      <c r="H657" s="14">
        <f>TRUNC(G657*D657,1)</f>
        <v>2095.6999999999998</v>
      </c>
      <c r="I657" s="13">
        <f>단가대비표!V170</f>
        <v>0</v>
      </c>
      <c r="J657" s="14">
        <f>TRUNC(I657*D657,1)</f>
        <v>0</v>
      </c>
      <c r="K657" s="13">
        <f>TRUNC(E657+G657+I657,1)</f>
        <v>161213</v>
      </c>
      <c r="L657" s="14">
        <f>TRUNC(F657+H657+J657,1)</f>
        <v>2095.6999999999998</v>
      </c>
      <c r="M657" s="8" t="s">
        <v>1734</v>
      </c>
      <c r="N657" s="2" t="s">
        <v>1721</v>
      </c>
      <c r="O657" s="2" t="s">
        <v>1735</v>
      </c>
      <c r="P657" s="2" t="s">
        <v>65</v>
      </c>
      <c r="Q657" s="2" t="s">
        <v>65</v>
      </c>
      <c r="R657" s="2" t="s">
        <v>64</v>
      </c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2" t="s">
        <v>52</v>
      </c>
      <c r="AW657" s="2" t="s">
        <v>1736</v>
      </c>
      <c r="AX657" s="2" t="s">
        <v>52</v>
      </c>
      <c r="AY657" s="2" t="s">
        <v>52</v>
      </c>
    </row>
    <row r="658" spans="1:51" ht="30" customHeight="1" x14ac:dyDescent="0.3">
      <c r="A658" s="8" t="s">
        <v>730</v>
      </c>
      <c r="B658" s="8" t="s">
        <v>52</v>
      </c>
      <c r="C658" s="8" t="s">
        <v>52</v>
      </c>
      <c r="D658" s="9"/>
      <c r="E658" s="13"/>
      <c r="F658" s="14">
        <f>TRUNC(SUMIF(N657:N657, N656, F657:F657),0)</f>
        <v>0</v>
      </c>
      <c r="G658" s="13"/>
      <c r="H658" s="14">
        <f>TRUNC(SUMIF(N657:N657, N656, H657:H657),0)</f>
        <v>2095</v>
      </c>
      <c r="I658" s="13"/>
      <c r="J658" s="14">
        <f>TRUNC(SUMIF(N657:N657, N656, J657:J657),0)</f>
        <v>0</v>
      </c>
      <c r="K658" s="13"/>
      <c r="L658" s="14">
        <f>F658+H658+J658</f>
        <v>2095</v>
      </c>
      <c r="M658" s="8" t="s">
        <v>52</v>
      </c>
      <c r="N658" s="2" t="s">
        <v>72</v>
      </c>
      <c r="O658" s="2" t="s">
        <v>72</v>
      </c>
      <c r="P658" s="2" t="s">
        <v>52</v>
      </c>
      <c r="Q658" s="2" t="s">
        <v>52</v>
      </c>
      <c r="R658" s="2" t="s">
        <v>52</v>
      </c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2" t="s">
        <v>52</v>
      </c>
      <c r="AW658" s="2" t="s">
        <v>52</v>
      </c>
      <c r="AX658" s="2" t="s">
        <v>52</v>
      </c>
      <c r="AY658" s="2" t="s">
        <v>52</v>
      </c>
    </row>
    <row r="659" spans="1:51" ht="30" customHeight="1" x14ac:dyDescent="0.3">
      <c r="A659" s="9"/>
      <c r="B659" s="9"/>
      <c r="C659" s="9"/>
      <c r="D659" s="9"/>
      <c r="E659" s="13"/>
      <c r="F659" s="14"/>
      <c r="G659" s="13"/>
      <c r="H659" s="14"/>
      <c r="I659" s="13"/>
      <c r="J659" s="14"/>
      <c r="K659" s="13"/>
      <c r="L659" s="14"/>
      <c r="M659" s="9"/>
    </row>
    <row r="660" spans="1:51" ht="30" customHeight="1" x14ac:dyDescent="0.3">
      <c r="A660" s="41" t="s">
        <v>1737</v>
      </c>
      <c r="B660" s="41"/>
      <c r="C660" s="41"/>
      <c r="D660" s="41"/>
      <c r="E660" s="42"/>
      <c r="F660" s="43"/>
      <c r="G660" s="42"/>
      <c r="H660" s="43"/>
      <c r="I660" s="42"/>
      <c r="J660" s="43"/>
      <c r="K660" s="42"/>
      <c r="L660" s="43"/>
      <c r="M660" s="41"/>
      <c r="N660" s="1" t="s">
        <v>913</v>
      </c>
    </row>
    <row r="661" spans="1:51" ht="30" customHeight="1" x14ac:dyDescent="0.3">
      <c r="A661" s="8" t="s">
        <v>1153</v>
      </c>
      <c r="B661" s="8" t="s">
        <v>1739</v>
      </c>
      <c r="C661" s="8" t="s">
        <v>805</v>
      </c>
      <c r="D661" s="9">
        <v>0.34499999999999997</v>
      </c>
      <c r="E661" s="13">
        <f>단가대비표!O116</f>
        <v>2100</v>
      </c>
      <c r="F661" s="14">
        <f>TRUNC(E661*D661,1)</f>
        <v>724.5</v>
      </c>
      <c r="G661" s="13">
        <f>단가대비표!P116</f>
        <v>0</v>
      </c>
      <c r="H661" s="14">
        <f>TRUNC(G661*D661,1)</f>
        <v>0</v>
      </c>
      <c r="I661" s="13">
        <f>단가대비표!V116</f>
        <v>0</v>
      </c>
      <c r="J661" s="14">
        <f>TRUNC(I661*D661,1)</f>
        <v>0</v>
      </c>
      <c r="K661" s="13">
        <f>TRUNC(E661+G661+I661,1)</f>
        <v>2100</v>
      </c>
      <c r="L661" s="14">
        <f>TRUNC(F661+H661+J661,1)</f>
        <v>724.5</v>
      </c>
      <c r="M661" s="8" t="s">
        <v>1740</v>
      </c>
      <c r="N661" s="2" t="s">
        <v>913</v>
      </c>
      <c r="O661" s="2" t="s">
        <v>1741</v>
      </c>
      <c r="P661" s="2" t="s">
        <v>65</v>
      </c>
      <c r="Q661" s="2" t="s">
        <v>65</v>
      </c>
      <c r="R661" s="2" t="s">
        <v>64</v>
      </c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2" t="s">
        <v>52</v>
      </c>
      <c r="AW661" s="2" t="s">
        <v>1742</v>
      </c>
      <c r="AX661" s="2" t="s">
        <v>52</v>
      </c>
      <c r="AY661" s="2" t="s">
        <v>52</v>
      </c>
    </row>
    <row r="662" spans="1:51" ht="30" customHeight="1" x14ac:dyDescent="0.3">
      <c r="A662" s="8" t="s">
        <v>1743</v>
      </c>
      <c r="B662" s="8" t="s">
        <v>1744</v>
      </c>
      <c r="C662" s="8" t="s">
        <v>1410</v>
      </c>
      <c r="D662" s="9">
        <v>1</v>
      </c>
      <c r="E662" s="13">
        <f>단가대비표!O146</f>
        <v>0</v>
      </c>
      <c r="F662" s="14">
        <f>TRUNC(E662*D662,1)</f>
        <v>0</v>
      </c>
      <c r="G662" s="13">
        <f>단가대비표!P146</f>
        <v>4700</v>
      </c>
      <c r="H662" s="14">
        <f>TRUNC(G662*D662,1)</f>
        <v>4700</v>
      </c>
      <c r="I662" s="13">
        <f>단가대비표!V146</f>
        <v>0</v>
      </c>
      <c r="J662" s="14">
        <f>TRUNC(I662*D662,1)</f>
        <v>0</v>
      </c>
      <c r="K662" s="13">
        <f>TRUNC(E662+G662+I662,1)</f>
        <v>4700</v>
      </c>
      <c r="L662" s="14">
        <f>TRUNC(F662+H662+J662,1)</f>
        <v>4700</v>
      </c>
      <c r="M662" s="8" t="s">
        <v>1745</v>
      </c>
      <c r="N662" s="2" t="s">
        <v>913</v>
      </c>
      <c r="O662" s="2" t="s">
        <v>1746</v>
      </c>
      <c r="P662" s="2" t="s">
        <v>65</v>
      </c>
      <c r="Q662" s="2" t="s">
        <v>65</v>
      </c>
      <c r="R662" s="2" t="s">
        <v>64</v>
      </c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2" t="s">
        <v>52</v>
      </c>
      <c r="AW662" s="2" t="s">
        <v>1747</v>
      </c>
      <c r="AX662" s="2" t="s">
        <v>52</v>
      </c>
      <c r="AY662" s="2" t="s">
        <v>52</v>
      </c>
    </row>
    <row r="663" spans="1:51" ht="30" customHeight="1" x14ac:dyDescent="0.3">
      <c r="A663" s="8" t="s">
        <v>730</v>
      </c>
      <c r="B663" s="8" t="s">
        <v>52</v>
      </c>
      <c r="C663" s="8" t="s">
        <v>52</v>
      </c>
      <c r="D663" s="9"/>
      <c r="E663" s="13"/>
      <c r="F663" s="14">
        <f>TRUNC(SUMIF(N661:N662, N660, F661:F662),0)</f>
        <v>724</v>
      </c>
      <c r="G663" s="13"/>
      <c r="H663" s="14">
        <f>TRUNC(SUMIF(N661:N662, N660, H661:H662),0)</f>
        <v>4700</v>
      </c>
      <c r="I663" s="13"/>
      <c r="J663" s="14">
        <f>TRUNC(SUMIF(N661:N662, N660, J661:J662),0)</f>
        <v>0</v>
      </c>
      <c r="K663" s="13"/>
      <c r="L663" s="14">
        <f>F663+H663+J663</f>
        <v>5424</v>
      </c>
      <c r="M663" s="8" t="s">
        <v>52</v>
      </c>
      <c r="N663" s="2" t="s">
        <v>72</v>
      </c>
      <c r="O663" s="2" t="s">
        <v>72</v>
      </c>
      <c r="P663" s="2" t="s">
        <v>52</v>
      </c>
      <c r="Q663" s="2" t="s">
        <v>52</v>
      </c>
      <c r="R663" s="2" t="s">
        <v>52</v>
      </c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2" t="s">
        <v>52</v>
      </c>
      <c r="AW663" s="2" t="s">
        <v>52</v>
      </c>
      <c r="AX663" s="2" t="s">
        <v>52</v>
      </c>
      <c r="AY663" s="2" t="s">
        <v>52</v>
      </c>
    </row>
    <row r="664" spans="1:51" ht="30" customHeight="1" x14ac:dyDescent="0.3">
      <c r="A664" s="9"/>
      <c r="B664" s="9"/>
      <c r="C664" s="9"/>
      <c r="D664" s="9"/>
      <c r="E664" s="13"/>
      <c r="F664" s="14"/>
      <c r="G664" s="13"/>
      <c r="H664" s="14"/>
      <c r="I664" s="13"/>
      <c r="J664" s="14"/>
      <c r="K664" s="13"/>
      <c r="L664" s="14"/>
      <c r="M664" s="9"/>
    </row>
    <row r="665" spans="1:51" ht="30" customHeight="1" x14ac:dyDescent="0.3">
      <c r="A665" s="41" t="s">
        <v>1748</v>
      </c>
      <c r="B665" s="41"/>
      <c r="C665" s="41"/>
      <c r="D665" s="41"/>
      <c r="E665" s="42"/>
      <c r="F665" s="43"/>
      <c r="G665" s="42"/>
      <c r="H665" s="43"/>
      <c r="I665" s="42"/>
      <c r="J665" s="43"/>
      <c r="K665" s="42"/>
      <c r="L665" s="43"/>
      <c r="M665" s="41"/>
      <c r="N665" s="1" t="s">
        <v>921</v>
      </c>
    </row>
    <row r="666" spans="1:51" ht="30" customHeight="1" x14ac:dyDescent="0.3">
      <c r="A666" s="8" t="s">
        <v>1012</v>
      </c>
      <c r="B666" s="8" t="s">
        <v>786</v>
      </c>
      <c r="C666" s="8" t="s">
        <v>787</v>
      </c>
      <c r="D666" s="9">
        <v>0.05</v>
      </c>
      <c r="E666" s="13">
        <f>단가대비표!O169</f>
        <v>0</v>
      </c>
      <c r="F666" s="14">
        <f>TRUNC(E666*D666,1)</f>
        <v>0</v>
      </c>
      <c r="G666" s="13">
        <f>단가대비표!P169</f>
        <v>206710</v>
      </c>
      <c r="H666" s="14">
        <f>TRUNC(G666*D666,1)</f>
        <v>10335.5</v>
      </c>
      <c r="I666" s="13">
        <f>단가대비표!V169</f>
        <v>0</v>
      </c>
      <c r="J666" s="14">
        <f>TRUNC(I666*D666,1)</f>
        <v>0</v>
      </c>
      <c r="K666" s="13">
        <f t="shared" ref="K666:L668" si="105">TRUNC(E666+G666+I666,1)</f>
        <v>206710</v>
      </c>
      <c r="L666" s="14">
        <f t="shared" si="105"/>
        <v>10335.5</v>
      </c>
      <c r="M666" s="8" t="s">
        <v>1013</v>
      </c>
      <c r="N666" s="2" t="s">
        <v>921</v>
      </c>
      <c r="O666" s="2" t="s">
        <v>1014</v>
      </c>
      <c r="P666" s="2" t="s">
        <v>65</v>
      </c>
      <c r="Q666" s="2" t="s">
        <v>65</v>
      </c>
      <c r="R666" s="2" t="s">
        <v>64</v>
      </c>
      <c r="S666" s="3"/>
      <c r="T666" s="3"/>
      <c r="U666" s="3"/>
      <c r="V666" s="3">
        <v>1</v>
      </c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2" t="s">
        <v>52</v>
      </c>
      <c r="AW666" s="2" t="s">
        <v>1750</v>
      </c>
      <c r="AX666" s="2" t="s">
        <v>52</v>
      </c>
      <c r="AY666" s="2" t="s">
        <v>52</v>
      </c>
    </row>
    <row r="667" spans="1:51" ht="30" customHeight="1" x14ac:dyDescent="0.3">
      <c r="A667" s="8" t="s">
        <v>785</v>
      </c>
      <c r="B667" s="8" t="s">
        <v>786</v>
      </c>
      <c r="C667" s="8" t="s">
        <v>787</v>
      </c>
      <c r="D667" s="9">
        <v>0.01</v>
      </c>
      <c r="E667" s="13">
        <f>단가대비표!O151</f>
        <v>0</v>
      </c>
      <c r="F667" s="14">
        <f>TRUNC(E667*D667,1)</f>
        <v>0</v>
      </c>
      <c r="G667" s="13">
        <f>단가대비표!P151</f>
        <v>138989</v>
      </c>
      <c r="H667" s="14">
        <f>TRUNC(G667*D667,1)</f>
        <v>1389.8</v>
      </c>
      <c r="I667" s="13">
        <f>단가대비표!V151</f>
        <v>0</v>
      </c>
      <c r="J667" s="14">
        <f>TRUNC(I667*D667,1)</f>
        <v>0</v>
      </c>
      <c r="K667" s="13">
        <f t="shared" si="105"/>
        <v>138989</v>
      </c>
      <c r="L667" s="14">
        <f t="shared" si="105"/>
        <v>1389.8</v>
      </c>
      <c r="M667" s="8" t="s">
        <v>788</v>
      </c>
      <c r="N667" s="2" t="s">
        <v>921</v>
      </c>
      <c r="O667" s="2" t="s">
        <v>789</v>
      </c>
      <c r="P667" s="2" t="s">
        <v>65</v>
      </c>
      <c r="Q667" s="2" t="s">
        <v>65</v>
      </c>
      <c r="R667" s="2" t="s">
        <v>64</v>
      </c>
      <c r="S667" s="3"/>
      <c r="T667" s="3"/>
      <c r="U667" s="3"/>
      <c r="V667" s="3">
        <v>1</v>
      </c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2" t="s">
        <v>52</v>
      </c>
      <c r="AW667" s="2" t="s">
        <v>1751</v>
      </c>
      <c r="AX667" s="2" t="s">
        <v>52</v>
      </c>
      <c r="AY667" s="2" t="s">
        <v>52</v>
      </c>
    </row>
    <row r="668" spans="1:51" ht="30" customHeight="1" x14ac:dyDescent="0.3">
      <c r="A668" s="8" t="s">
        <v>1288</v>
      </c>
      <c r="B668" s="8" t="s">
        <v>1289</v>
      </c>
      <c r="C668" s="8" t="s">
        <v>571</v>
      </c>
      <c r="D668" s="9">
        <v>1</v>
      </c>
      <c r="E668" s="13">
        <v>0</v>
      </c>
      <c r="F668" s="14">
        <f>TRUNC(E668*D668,1)</f>
        <v>0</v>
      </c>
      <c r="G668" s="13">
        <v>0</v>
      </c>
      <c r="H668" s="14">
        <f>TRUNC(G668*D668,1)</f>
        <v>0</v>
      </c>
      <c r="I668" s="13">
        <f>TRUNC(SUMIF(V666:V668, RIGHTB(O668, 1), H666:H668)*U668, 2)</f>
        <v>351.75</v>
      </c>
      <c r="J668" s="14">
        <f>TRUNC(I668*D668,1)</f>
        <v>351.7</v>
      </c>
      <c r="K668" s="13">
        <f t="shared" si="105"/>
        <v>351.7</v>
      </c>
      <c r="L668" s="14">
        <f t="shared" si="105"/>
        <v>351.7</v>
      </c>
      <c r="M668" s="8" t="s">
        <v>52</v>
      </c>
      <c r="N668" s="2" t="s">
        <v>921</v>
      </c>
      <c r="O668" s="2" t="s">
        <v>728</v>
      </c>
      <c r="P668" s="2" t="s">
        <v>65</v>
      </c>
      <c r="Q668" s="2" t="s">
        <v>65</v>
      </c>
      <c r="R668" s="2" t="s">
        <v>65</v>
      </c>
      <c r="S668" s="3">
        <v>1</v>
      </c>
      <c r="T668" s="3">
        <v>2</v>
      </c>
      <c r="U668" s="3">
        <v>0.03</v>
      </c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2" t="s">
        <v>52</v>
      </c>
      <c r="AW668" s="2" t="s">
        <v>1752</v>
      </c>
      <c r="AX668" s="2" t="s">
        <v>52</v>
      </c>
      <c r="AY668" s="2" t="s">
        <v>52</v>
      </c>
    </row>
    <row r="669" spans="1:51" ht="30" customHeight="1" x14ac:dyDescent="0.3">
      <c r="A669" s="8" t="s">
        <v>730</v>
      </c>
      <c r="B669" s="8" t="s">
        <v>52</v>
      </c>
      <c r="C669" s="8" t="s">
        <v>52</v>
      </c>
      <c r="D669" s="9"/>
      <c r="E669" s="13"/>
      <c r="F669" s="14">
        <f>TRUNC(SUMIF(N666:N668, N665, F666:F668),0)</f>
        <v>0</v>
      </c>
      <c r="G669" s="13"/>
      <c r="H669" s="14">
        <f>TRUNC(SUMIF(N666:N668, N665, H666:H668),0)</f>
        <v>11725</v>
      </c>
      <c r="I669" s="13"/>
      <c r="J669" s="14">
        <f>TRUNC(SUMIF(N666:N668, N665, J666:J668),0)</f>
        <v>351</v>
      </c>
      <c r="K669" s="13"/>
      <c r="L669" s="14">
        <f>F669+H669+J669</f>
        <v>12076</v>
      </c>
      <c r="M669" s="8" t="s">
        <v>52</v>
      </c>
      <c r="N669" s="2" t="s">
        <v>72</v>
      </c>
      <c r="O669" s="2" t="s">
        <v>72</v>
      </c>
      <c r="P669" s="2" t="s">
        <v>52</v>
      </c>
      <c r="Q669" s="2" t="s">
        <v>52</v>
      </c>
      <c r="R669" s="2" t="s">
        <v>52</v>
      </c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2" t="s">
        <v>52</v>
      </c>
      <c r="AW669" s="2" t="s">
        <v>52</v>
      </c>
      <c r="AX669" s="2" t="s">
        <v>52</v>
      </c>
      <c r="AY669" s="2" t="s">
        <v>52</v>
      </c>
    </row>
    <row r="670" spans="1:51" ht="30" customHeight="1" x14ac:dyDescent="0.3">
      <c r="A670" s="9"/>
      <c r="B670" s="9"/>
      <c r="C670" s="9"/>
      <c r="D670" s="9"/>
      <c r="E670" s="13"/>
      <c r="F670" s="14"/>
      <c r="G670" s="13"/>
      <c r="H670" s="14"/>
      <c r="I670" s="13"/>
      <c r="J670" s="14"/>
      <c r="K670" s="13"/>
      <c r="L670" s="14"/>
      <c r="M670" s="9"/>
    </row>
    <row r="671" spans="1:51" ht="30" customHeight="1" x14ac:dyDescent="0.3">
      <c r="A671" s="41" t="s">
        <v>1753</v>
      </c>
      <c r="B671" s="41"/>
      <c r="C671" s="41"/>
      <c r="D671" s="41"/>
      <c r="E671" s="42"/>
      <c r="F671" s="43"/>
      <c r="G671" s="42"/>
      <c r="H671" s="43"/>
      <c r="I671" s="42"/>
      <c r="J671" s="43"/>
      <c r="K671" s="42"/>
      <c r="L671" s="43"/>
      <c r="M671" s="41"/>
      <c r="N671" s="1" t="s">
        <v>938</v>
      </c>
    </row>
    <row r="672" spans="1:51" ht="30" customHeight="1" x14ac:dyDescent="0.3">
      <c r="A672" s="8" t="s">
        <v>1012</v>
      </c>
      <c r="B672" s="8" t="s">
        <v>786</v>
      </c>
      <c r="C672" s="8" t="s">
        <v>787</v>
      </c>
      <c r="D672" s="9">
        <v>6.6000000000000003E-2</v>
      </c>
      <c r="E672" s="13">
        <f>단가대비표!O169</f>
        <v>0</v>
      </c>
      <c r="F672" s="14">
        <f>TRUNC(E672*D672,1)</f>
        <v>0</v>
      </c>
      <c r="G672" s="13">
        <f>단가대비표!P169</f>
        <v>206710</v>
      </c>
      <c r="H672" s="14">
        <f>TRUNC(G672*D672,1)</f>
        <v>13642.8</v>
      </c>
      <c r="I672" s="13">
        <f>단가대비표!V169</f>
        <v>0</v>
      </c>
      <c r="J672" s="14">
        <f>TRUNC(I672*D672,1)</f>
        <v>0</v>
      </c>
      <c r="K672" s="13">
        <f t="shared" ref="K672:L674" si="106">TRUNC(E672+G672+I672,1)</f>
        <v>206710</v>
      </c>
      <c r="L672" s="14">
        <f t="shared" si="106"/>
        <v>13642.8</v>
      </c>
      <c r="M672" s="8" t="s">
        <v>1013</v>
      </c>
      <c r="N672" s="2" t="s">
        <v>938</v>
      </c>
      <c r="O672" s="2" t="s">
        <v>1014</v>
      </c>
      <c r="P672" s="2" t="s">
        <v>65</v>
      </c>
      <c r="Q672" s="2" t="s">
        <v>65</v>
      </c>
      <c r="R672" s="2" t="s">
        <v>64</v>
      </c>
      <c r="S672" s="3"/>
      <c r="T672" s="3"/>
      <c r="U672" s="3"/>
      <c r="V672" s="3">
        <v>1</v>
      </c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2" t="s">
        <v>52</v>
      </c>
      <c r="AW672" s="2" t="s">
        <v>1755</v>
      </c>
      <c r="AX672" s="2" t="s">
        <v>52</v>
      </c>
      <c r="AY672" s="2" t="s">
        <v>52</v>
      </c>
    </row>
    <row r="673" spans="1:51" ht="30" customHeight="1" x14ac:dyDescent="0.3">
      <c r="A673" s="8" t="s">
        <v>785</v>
      </c>
      <c r="B673" s="8" t="s">
        <v>786</v>
      </c>
      <c r="C673" s="8" t="s">
        <v>787</v>
      </c>
      <c r="D673" s="9">
        <v>3.2000000000000001E-2</v>
      </c>
      <c r="E673" s="13">
        <f>단가대비표!O151</f>
        <v>0</v>
      </c>
      <c r="F673" s="14">
        <f>TRUNC(E673*D673,1)</f>
        <v>0</v>
      </c>
      <c r="G673" s="13">
        <f>단가대비표!P151</f>
        <v>138989</v>
      </c>
      <c r="H673" s="14">
        <f>TRUNC(G673*D673,1)</f>
        <v>4447.6000000000004</v>
      </c>
      <c r="I673" s="13">
        <f>단가대비표!V151</f>
        <v>0</v>
      </c>
      <c r="J673" s="14">
        <f>TRUNC(I673*D673,1)</f>
        <v>0</v>
      </c>
      <c r="K673" s="13">
        <f t="shared" si="106"/>
        <v>138989</v>
      </c>
      <c r="L673" s="14">
        <f t="shared" si="106"/>
        <v>4447.6000000000004</v>
      </c>
      <c r="M673" s="8" t="s">
        <v>788</v>
      </c>
      <c r="N673" s="2" t="s">
        <v>938</v>
      </c>
      <c r="O673" s="2" t="s">
        <v>789</v>
      </c>
      <c r="P673" s="2" t="s">
        <v>65</v>
      </c>
      <c r="Q673" s="2" t="s">
        <v>65</v>
      </c>
      <c r="R673" s="2" t="s">
        <v>64</v>
      </c>
      <c r="S673" s="3"/>
      <c r="T673" s="3"/>
      <c r="U673" s="3"/>
      <c r="V673" s="3">
        <v>1</v>
      </c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2" t="s">
        <v>52</v>
      </c>
      <c r="AW673" s="2" t="s">
        <v>1756</v>
      </c>
      <c r="AX673" s="2" t="s">
        <v>52</v>
      </c>
      <c r="AY673" s="2" t="s">
        <v>52</v>
      </c>
    </row>
    <row r="674" spans="1:51" ht="30" customHeight="1" x14ac:dyDescent="0.3">
      <c r="A674" s="8" t="s">
        <v>1288</v>
      </c>
      <c r="B674" s="8" t="s">
        <v>1595</v>
      </c>
      <c r="C674" s="8" t="s">
        <v>571</v>
      </c>
      <c r="D674" s="9">
        <v>1</v>
      </c>
      <c r="E674" s="13">
        <v>0</v>
      </c>
      <c r="F674" s="14">
        <f>TRUNC(E674*D674,1)</f>
        <v>0</v>
      </c>
      <c r="G674" s="13">
        <v>0</v>
      </c>
      <c r="H674" s="14">
        <f>TRUNC(G674*D674,1)</f>
        <v>0</v>
      </c>
      <c r="I674" s="13">
        <f>TRUNC(SUMIF(V672:V674, RIGHTB(O674, 1), H672:H674)*U674, 2)</f>
        <v>180.9</v>
      </c>
      <c r="J674" s="14">
        <f>TRUNC(I674*D674,1)</f>
        <v>180.9</v>
      </c>
      <c r="K674" s="13">
        <f t="shared" si="106"/>
        <v>180.9</v>
      </c>
      <c r="L674" s="14">
        <f t="shared" si="106"/>
        <v>180.9</v>
      </c>
      <c r="M674" s="8" t="s">
        <v>52</v>
      </c>
      <c r="N674" s="2" t="s">
        <v>938</v>
      </c>
      <c r="O674" s="2" t="s">
        <v>728</v>
      </c>
      <c r="P674" s="2" t="s">
        <v>65</v>
      </c>
      <c r="Q674" s="2" t="s">
        <v>65</v>
      </c>
      <c r="R674" s="2" t="s">
        <v>65</v>
      </c>
      <c r="S674" s="3">
        <v>1</v>
      </c>
      <c r="T674" s="3">
        <v>2</v>
      </c>
      <c r="U674" s="3">
        <v>0.01</v>
      </c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2" t="s">
        <v>52</v>
      </c>
      <c r="AW674" s="2" t="s">
        <v>1757</v>
      </c>
      <c r="AX674" s="2" t="s">
        <v>52</v>
      </c>
      <c r="AY674" s="2" t="s">
        <v>52</v>
      </c>
    </row>
    <row r="675" spans="1:51" ht="30" customHeight="1" x14ac:dyDescent="0.3">
      <c r="A675" s="8" t="s">
        <v>730</v>
      </c>
      <c r="B675" s="8" t="s">
        <v>52</v>
      </c>
      <c r="C675" s="8" t="s">
        <v>52</v>
      </c>
      <c r="D675" s="9"/>
      <c r="E675" s="13"/>
      <c r="F675" s="14">
        <f>TRUNC(SUMIF(N672:N674, N671, F672:F674),0)</f>
        <v>0</v>
      </c>
      <c r="G675" s="13"/>
      <c r="H675" s="14">
        <f>TRUNC(SUMIF(N672:N674, N671, H672:H674),0)</f>
        <v>18090</v>
      </c>
      <c r="I675" s="13"/>
      <c r="J675" s="14">
        <f>TRUNC(SUMIF(N672:N674, N671, J672:J674),0)</f>
        <v>180</v>
      </c>
      <c r="K675" s="13"/>
      <c r="L675" s="14">
        <f>F675+H675+J675</f>
        <v>18270</v>
      </c>
      <c r="M675" s="8" t="s">
        <v>52</v>
      </c>
      <c r="N675" s="2" t="s">
        <v>72</v>
      </c>
      <c r="O675" s="2" t="s">
        <v>72</v>
      </c>
      <c r="P675" s="2" t="s">
        <v>52</v>
      </c>
      <c r="Q675" s="2" t="s">
        <v>52</v>
      </c>
      <c r="R675" s="2" t="s">
        <v>52</v>
      </c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2" t="s">
        <v>52</v>
      </c>
      <c r="AW675" s="2" t="s">
        <v>52</v>
      </c>
      <c r="AX675" s="2" t="s">
        <v>52</v>
      </c>
      <c r="AY675" s="2" t="s">
        <v>52</v>
      </c>
    </row>
    <row r="676" spans="1:51" ht="30" customHeight="1" x14ac:dyDescent="0.3">
      <c r="A676" s="9"/>
      <c r="B676" s="9"/>
      <c r="C676" s="9"/>
      <c r="D676" s="9"/>
      <c r="E676" s="13"/>
      <c r="F676" s="14"/>
      <c r="G676" s="13"/>
      <c r="H676" s="14"/>
      <c r="I676" s="13"/>
      <c r="J676" s="14"/>
      <c r="K676" s="13"/>
      <c r="L676" s="14"/>
      <c r="M676" s="9"/>
    </row>
    <row r="677" spans="1:51" ht="30" customHeight="1" x14ac:dyDescent="0.3">
      <c r="A677" s="41" t="s">
        <v>1758</v>
      </c>
      <c r="B677" s="41"/>
      <c r="C677" s="41"/>
      <c r="D677" s="41"/>
      <c r="E677" s="42"/>
      <c r="F677" s="43"/>
      <c r="G677" s="42"/>
      <c r="H677" s="43"/>
      <c r="I677" s="42"/>
      <c r="J677" s="43"/>
      <c r="K677" s="42"/>
      <c r="L677" s="43"/>
      <c r="M677" s="41"/>
      <c r="N677" s="1" t="s">
        <v>948</v>
      </c>
    </row>
    <row r="678" spans="1:51" ht="30" customHeight="1" x14ac:dyDescent="0.3">
      <c r="A678" s="8" t="s">
        <v>1012</v>
      </c>
      <c r="B678" s="8" t="s">
        <v>786</v>
      </c>
      <c r="C678" s="8" t="s">
        <v>787</v>
      </c>
      <c r="D678" s="9">
        <v>6.6000000000000003E-2</v>
      </c>
      <c r="E678" s="13">
        <f>단가대비표!O169</f>
        <v>0</v>
      </c>
      <c r="F678" s="14">
        <f>TRUNC(E678*D678,1)</f>
        <v>0</v>
      </c>
      <c r="G678" s="13">
        <f>단가대비표!P169</f>
        <v>206710</v>
      </c>
      <c r="H678" s="14">
        <f>TRUNC(G678*D678,1)</f>
        <v>13642.8</v>
      </c>
      <c r="I678" s="13">
        <f>단가대비표!V169</f>
        <v>0</v>
      </c>
      <c r="J678" s="14">
        <f>TRUNC(I678*D678,1)</f>
        <v>0</v>
      </c>
      <c r="K678" s="13">
        <f t="shared" ref="K678:L681" si="107">TRUNC(E678+G678+I678,1)</f>
        <v>206710</v>
      </c>
      <c r="L678" s="14">
        <f t="shared" si="107"/>
        <v>13642.8</v>
      </c>
      <c r="M678" s="8" t="s">
        <v>1013</v>
      </c>
      <c r="N678" s="2" t="s">
        <v>948</v>
      </c>
      <c r="O678" s="2" t="s">
        <v>1014</v>
      </c>
      <c r="P678" s="2" t="s">
        <v>65</v>
      </c>
      <c r="Q678" s="2" t="s">
        <v>65</v>
      </c>
      <c r="R678" s="2" t="s">
        <v>64</v>
      </c>
      <c r="S678" s="3"/>
      <c r="T678" s="3"/>
      <c r="U678" s="3"/>
      <c r="V678" s="3">
        <v>1</v>
      </c>
      <c r="W678" s="3">
        <v>2</v>
      </c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2" t="s">
        <v>52</v>
      </c>
      <c r="AW678" s="2" t="s">
        <v>1759</v>
      </c>
      <c r="AX678" s="2" t="s">
        <v>52</v>
      </c>
      <c r="AY678" s="2" t="s">
        <v>52</v>
      </c>
    </row>
    <row r="679" spans="1:51" ht="30" customHeight="1" x14ac:dyDescent="0.3">
      <c r="A679" s="8" t="s">
        <v>785</v>
      </c>
      <c r="B679" s="8" t="s">
        <v>786</v>
      </c>
      <c r="C679" s="8" t="s">
        <v>787</v>
      </c>
      <c r="D679" s="9">
        <v>3.2000000000000001E-2</v>
      </c>
      <c r="E679" s="13">
        <f>단가대비표!O151</f>
        <v>0</v>
      </c>
      <c r="F679" s="14">
        <f>TRUNC(E679*D679,1)</f>
        <v>0</v>
      </c>
      <c r="G679" s="13">
        <f>단가대비표!P151</f>
        <v>138989</v>
      </c>
      <c r="H679" s="14">
        <f>TRUNC(G679*D679,1)</f>
        <v>4447.6000000000004</v>
      </c>
      <c r="I679" s="13">
        <f>단가대비표!V151</f>
        <v>0</v>
      </c>
      <c r="J679" s="14">
        <f>TRUNC(I679*D679,1)</f>
        <v>0</v>
      </c>
      <c r="K679" s="13">
        <f t="shared" si="107"/>
        <v>138989</v>
      </c>
      <c r="L679" s="14">
        <f t="shared" si="107"/>
        <v>4447.6000000000004</v>
      </c>
      <c r="M679" s="8" t="s">
        <v>788</v>
      </c>
      <c r="N679" s="2" t="s">
        <v>948</v>
      </c>
      <c r="O679" s="2" t="s">
        <v>789</v>
      </c>
      <c r="P679" s="2" t="s">
        <v>65</v>
      </c>
      <c r="Q679" s="2" t="s">
        <v>65</v>
      </c>
      <c r="R679" s="2" t="s">
        <v>64</v>
      </c>
      <c r="S679" s="3"/>
      <c r="T679" s="3"/>
      <c r="U679" s="3"/>
      <c r="V679" s="3">
        <v>1</v>
      </c>
      <c r="W679" s="3">
        <v>2</v>
      </c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2" t="s">
        <v>52</v>
      </c>
      <c r="AW679" s="2" t="s">
        <v>1760</v>
      </c>
      <c r="AX679" s="2" t="s">
        <v>52</v>
      </c>
      <c r="AY679" s="2" t="s">
        <v>52</v>
      </c>
    </row>
    <row r="680" spans="1:51" ht="30" customHeight="1" x14ac:dyDescent="0.3">
      <c r="A680" s="8" t="s">
        <v>1761</v>
      </c>
      <c r="B680" s="8" t="s">
        <v>1762</v>
      </c>
      <c r="C680" s="8" t="s">
        <v>571</v>
      </c>
      <c r="D680" s="9">
        <v>1</v>
      </c>
      <c r="E680" s="13">
        <v>0</v>
      </c>
      <c r="F680" s="14">
        <f>TRUNC(E680*D680,1)</f>
        <v>0</v>
      </c>
      <c r="G680" s="13">
        <f>TRUNC(SUMIF(V678:V681, RIGHTB(O680, 1), H678:H681)*U680, 2)</f>
        <v>5427.12</v>
      </c>
      <c r="H680" s="14">
        <f>TRUNC(G680*D680,1)</f>
        <v>5427.1</v>
      </c>
      <c r="I680" s="13">
        <v>0</v>
      </c>
      <c r="J680" s="14">
        <f>TRUNC(I680*D680,1)</f>
        <v>0</v>
      </c>
      <c r="K680" s="13">
        <f t="shared" si="107"/>
        <v>5427.1</v>
      </c>
      <c r="L680" s="14">
        <f t="shared" si="107"/>
        <v>5427.1</v>
      </c>
      <c r="M680" s="8" t="s">
        <v>52</v>
      </c>
      <c r="N680" s="2" t="s">
        <v>948</v>
      </c>
      <c r="O680" s="2" t="s">
        <v>728</v>
      </c>
      <c r="P680" s="2" t="s">
        <v>65</v>
      </c>
      <c r="Q680" s="2" t="s">
        <v>65</v>
      </c>
      <c r="R680" s="2" t="s">
        <v>65</v>
      </c>
      <c r="S680" s="3">
        <v>1</v>
      </c>
      <c r="T680" s="3">
        <v>1</v>
      </c>
      <c r="U680" s="3">
        <v>0.3</v>
      </c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2" t="s">
        <v>52</v>
      </c>
      <c r="AW680" s="2" t="s">
        <v>1763</v>
      </c>
      <c r="AX680" s="2" t="s">
        <v>52</v>
      </c>
      <c r="AY680" s="2" t="s">
        <v>52</v>
      </c>
    </row>
    <row r="681" spans="1:51" ht="30" customHeight="1" x14ac:dyDescent="0.3">
      <c r="A681" s="8" t="s">
        <v>1288</v>
      </c>
      <c r="B681" s="8" t="s">
        <v>1595</v>
      </c>
      <c r="C681" s="8" t="s">
        <v>571</v>
      </c>
      <c r="D681" s="9">
        <v>1</v>
      </c>
      <c r="E681" s="13">
        <v>0</v>
      </c>
      <c r="F681" s="14">
        <f>TRUNC(E681*D681,1)</f>
        <v>0</v>
      </c>
      <c r="G681" s="13">
        <v>0</v>
      </c>
      <c r="H681" s="14">
        <f>TRUNC(G681*D681,1)</f>
        <v>0</v>
      </c>
      <c r="I681" s="13">
        <f>TRUNC(SUMIF(W678:W681, RIGHTB(O681, 1), H678:H681)*U681, 2)</f>
        <v>180.9</v>
      </c>
      <c r="J681" s="14">
        <f>TRUNC(I681*D681,1)</f>
        <v>180.9</v>
      </c>
      <c r="K681" s="13">
        <f t="shared" si="107"/>
        <v>180.9</v>
      </c>
      <c r="L681" s="14">
        <f t="shared" si="107"/>
        <v>180.9</v>
      </c>
      <c r="M681" s="8" t="s">
        <v>52</v>
      </c>
      <c r="N681" s="2" t="s">
        <v>948</v>
      </c>
      <c r="O681" s="2" t="s">
        <v>1290</v>
      </c>
      <c r="P681" s="2" t="s">
        <v>65</v>
      </c>
      <c r="Q681" s="2" t="s">
        <v>65</v>
      </c>
      <c r="R681" s="2" t="s">
        <v>65</v>
      </c>
      <c r="S681" s="3">
        <v>1</v>
      </c>
      <c r="T681" s="3">
        <v>2</v>
      </c>
      <c r="U681" s="3">
        <v>0.01</v>
      </c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2" t="s">
        <v>52</v>
      </c>
      <c r="AW681" s="2" t="s">
        <v>1764</v>
      </c>
      <c r="AX681" s="2" t="s">
        <v>52</v>
      </c>
      <c r="AY681" s="2" t="s">
        <v>52</v>
      </c>
    </row>
    <row r="682" spans="1:51" ht="30" customHeight="1" x14ac:dyDescent="0.3">
      <c r="A682" s="8" t="s">
        <v>730</v>
      </c>
      <c r="B682" s="8" t="s">
        <v>52</v>
      </c>
      <c r="C682" s="8" t="s">
        <v>52</v>
      </c>
      <c r="D682" s="9"/>
      <c r="E682" s="13"/>
      <c r="F682" s="14">
        <f>TRUNC(SUMIF(N678:N681, N677, F678:F681),0)</f>
        <v>0</v>
      </c>
      <c r="G682" s="13"/>
      <c r="H682" s="14">
        <f>TRUNC(SUMIF(N678:N681, N677, H678:H681),0)</f>
        <v>23517</v>
      </c>
      <c r="I682" s="13"/>
      <c r="J682" s="14">
        <f>TRUNC(SUMIF(N678:N681, N677, J678:J681),0)</f>
        <v>180</v>
      </c>
      <c r="K682" s="13"/>
      <c r="L682" s="14">
        <f>F682+H682+J682</f>
        <v>23697</v>
      </c>
      <c r="M682" s="8" t="s">
        <v>52</v>
      </c>
      <c r="N682" s="2" t="s">
        <v>72</v>
      </c>
      <c r="O682" s="2" t="s">
        <v>72</v>
      </c>
      <c r="P682" s="2" t="s">
        <v>52</v>
      </c>
      <c r="Q682" s="2" t="s">
        <v>52</v>
      </c>
      <c r="R682" s="2" t="s">
        <v>52</v>
      </c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2" t="s">
        <v>52</v>
      </c>
      <c r="AW682" s="2" t="s">
        <v>52</v>
      </c>
      <c r="AX682" s="2" t="s">
        <v>52</v>
      </c>
      <c r="AY682" s="2" t="s">
        <v>52</v>
      </c>
    </row>
    <row r="683" spans="1:51" ht="30" customHeight="1" x14ac:dyDescent="0.3">
      <c r="A683" s="9"/>
      <c r="B683" s="9"/>
      <c r="C683" s="9"/>
      <c r="D683" s="9"/>
      <c r="E683" s="13"/>
      <c r="F683" s="14"/>
      <c r="G683" s="13"/>
      <c r="H683" s="14"/>
      <c r="I683" s="13"/>
      <c r="J683" s="14"/>
      <c r="K683" s="13"/>
      <c r="L683" s="14"/>
      <c r="M683" s="9"/>
    </row>
    <row r="684" spans="1:51" ht="30" customHeight="1" x14ac:dyDescent="0.3">
      <c r="A684" s="41" t="s">
        <v>1765</v>
      </c>
      <c r="B684" s="41"/>
      <c r="C684" s="41"/>
      <c r="D684" s="41"/>
      <c r="E684" s="42"/>
      <c r="F684" s="43"/>
      <c r="G684" s="42"/>
      <c r="H684" s="43"/>
      <c r="I684" s="42"/>
      <c r="J684" s="43"/>
      <c r="K684" s="42"/>
      <c r="L684" s="43"/>
      <c r="M684" s="41"/>
      <c r="N684" s="1" t="s">
        <v>955</v>
      </c>
    </row>
    <row r="685" spans="1:51" ht="30" customHeight="1" x14ac:dyDescent="0.3">
      <c r="A685" s="8" t="s">
        <v>793</v>
      </c>
      <c r="B685" s="8" t="s">
        <v>786</v>
      </c>
      <c r="C685" s="8" t="s">
        <v>787</v>
      </c>
      <c r="D685" s="9">
        <v>0.06</v>
      </c>
      <c r="E685" s="13">
        <f>단가대비표!O162</f>
        <v>0</v>
      </c>
      <c r="F685" s="14">
        <f>TRUNC(E685*D685,1)</f>
        <v>0</v>
      </c>
      <c r="G685" s="13">
        <f>단가대비표!P162</f>
        <v>217895</v>
      </c>
      <c r="H685" s="14">
        <f>TRUNC(G685*D685,1)</f>
        <v>13073.7</v>
      </c>
      <c r="I685" s="13">
        <f>단가대비표!V162</f>
        <v>0</v>
      </c>
      <c r="J685" s="14">
        <f>TRUNC(I685*D685,1)</f>
        <v>0</v>
      </c>
      <c r="K685" s="13">
        <f t="shared" ref="K685:L687" si="108">TRUNC(E685+G685+I685,1)</f>
        <v>217895</v>
      </c>
      <c r="L685" s="14">
        <f t="shared" si="108"/>
        <v>13073.7</v>
      </c>
      <c r="M685" s="8" t="s">
        <v>794</v>
      </c>
      <c r="N685" s="2" t="s">
        <v>955</v>
      </c>
      <c r="O685" s="2" t="s">
        <v>795</v>
      </c>
      <c r="P685" s="2" t="s">
        <v>65</v>
      </c>
      <c r="Q685" s="2" t="s">
        <v>65</v>
      </c>
      <c r="R685" s="2" t="s">
        <v>64</v>
      </c>
      <c r="S685" s="3"/>
      <c r="T685" s="3"/>
      <c r="U685" s="3"/>
      <c r="V685" s="3">
        <v>1</v>
      </c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2" t="s">
        <v>52</v>
      </c>
      <c r="AW685" s="2" t="s">
        <v>1767</v>
      </c>
      <c r="AX685" s="2" t="s">
        <v>52</v>
      </c>
      <c r="AY685" s="2" t="s">
        <v>52</v>
      </c>
    </row>
    <row r="686" spans="1:51" ht="30" customHeight="1" x14ac:dyDescent="0.3">
      <c r="A686" s="8" t="s">
        <v>785</v>
      </c>
      <c r="B686" s="8" t="s">
        <v>786</v>
      </c>
      <c r="C686" s="8" t="s">
        <v>787</v>
      </c>
      <c r="D686" s="9">
        <v>6.0000000000000001E-3</v>
      </c>
      <c r="E686" s="13">
        <f>단가대비표!O151</f>
        <v>0</v>
      </c>
      <c r="F686" s="14">
        <f>TRUNC(E686*D686,1)</f>
        <v>0</v>
      </c>
      <c r="G686" s="13">
        <f>단가대비표!P151</f>
        <v>138989</v>
      </c>
      <c r="H686" s="14">
        <f>TRUNC(G686*D686,1)</f>
        <v>833.9</v>
      </c>
      <c r="I686" s="13">
        <f>단가대비표!V151</f>
        <v>0</v>
      </c>
      <c r="J686" s="14">
        <f>TRUNC(I686*D686,1)</f>
        <v>0</v>
      </c>
      <c r="K686" s="13">
        <f t="shared" si="108"/>
        <v>138989</v>
      </c>
      <c r="L686" s="14">
        <f t="shared" si="108"/>
        <v>833.9</v>
      </c>
      <c r="M686" s="8" t="s">
        <v>788</v>
      </c>
      <c r="N686" s="2" t="s">
        <v>955</v>
      </c>
      <c r="O686" s="2" t="s">
        <v>789</v>
      </c>
      <c r="P686" s="2" t="s">
        <v>65</v>
      </c>
      <c r="Q686" s="2" t="s">
        <v>65</v>
      </c>
      <c r="R686" s="2" t="s">
        <v>64</v>
      </c>
      <c r="S686" s="3"/>
      <c r="T686" s="3"/>
      <c r="U686" s="3"/>
      <c r="V686" s="3">
        <v>1</v>
      </c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2" t="s">
        <v>52</v>
      </c>
      <c r="AW686" s="2" t="s">
        <v>1768</v>
      </c>
      <c r="AX686" s="2" t="s">
        <v>52</v>
      </c>
      <c r="AY686" s="2" t="s">
        <v>52</v>
      </c>
    </row>
    <row r="687" spans="1:51" ht="30" customHeight="1" x14ac:dyDescent="0.3">
      <c r="A687" s="8" t="s">
        <v>1288</v>
      </c>
      <c r="B687" s="8" t="s">
        <v>1436</v>
      </c>
      <c r="C687" s="8" t="s">
        <v>571</v>
      </c>
      <c r="D687" s="9">
        <v>1</v>
      </c>
      <c r="E687" s="13">
        <v>0</v>
      </c>
      <c r="F687" s="14">
        <f>TRUNC(E687*D687,1)</f>
        <v>0</v>
      </c>
      <c r="G687" s="13">
        <v>0</v>
      </c>
      <c r="H687" s="14">
        <f>TRUNC(G687*D687,1)</f>
        <v>0</v>
      </c>
      <c r="I687" s="13">
        <f>TRUNC(SUMIF(V685:V687, RIGHTB(O687, 1), H685:H687)*U687, 2)</f>
        <v>278.14999999999998</v>
      </c>
      <c r="J687" s="14">
        <f>TRUNC(I687*D687,1)</f>
        <v>278.10000000000002</v>
      </c>
      <c r="K687" s="13">
        <f t="shared" si="108"/>
        <v>278.10000000000002</v>
      </c>
      <c r="L687" s="14">
        <f t="shared" si="108"/>
        <v>278.10000000000002</v>
      </c>
      <c r="M687" s="8" t="s">
        <v>52</v>
      </c>
      <c r="N687" s="2" t="s">
        <v>955</v>
      </c>
      <c r="O687" s="2" t="s">
        <v>728</v>
      </c>
      <c r="P687" s="2" t="s">
        <v>65</v>
      </c>
      <c r="Q687" s="2" t="s">
        <v>65</v>
      </c>
      <c r="R687" s="2" t="s">
        <v>65</v>
      </c>
      <c r="S687" s="3">
        <v>1</v>
      </c>
      <c r="T687" s="3">
        <v>2</v>
      </c>
      <c r="U687" s="3">
        <v>0.02</v>
      </c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2" t="s">
        <v>52</v>
      </c>
      <c r="AW687" s="2" t="s">
        <v>1769</v>
      </c>
      <c r="AX687" s="2" t="s">
        <v>52</v>
      </c>
      <c r="AY687" s="2" t="s">
        <v>52</v>
      </c>
    </row>
    <row r="688" spans="1:51" ht="30" customHeight="1" x14ac:dyDescent="0.3">
      <c r="A688" s="8" t="s">
        <v>730</v>
      </c>
      <c r="B688" s="8" t="s">
        <v>52</v>
      </c>
      <c r="C688" s="8" t="s">
        <v>52</v>
      </c>
      <c r="D688" s="9"/>
      <c r="E688" s="13"/>
      <c r="F688" s="14">
        <f>TRUNC(SUMIF(N685:N687, N684, F685:F687),0)</f>
        <v>0</v>
      </c>
      <c r="G688" s="13"/>
      <c r="H688" s="14">
        <f>TRUNC(SUMIF(N685:N687, N684, H685:H687),0)</f>
        <v>13907</v>
      </c>
      <c r="I688" s="13"/>
      <c r="J688" s="14">
        <f>TRUNC(SUMIF(N685:N687, N684, J685:J687),0)</f>
        <v>278</v>
      </c>
      <c r="K688" s="13"/>
      <c r="L688" s="14">
        <f>F688+H688+J688</f>
        <v>14185</v>
      </c>
      <c r="M688" s="8" t="s">
        <v>52</v>
      </c>
      <c r="N688" s="2" t="s">
        <v>72</v>
      </c>
      <c r="O688" s="2" t="s">
        <v>72</v>
      </c>
      <c r="P688" s="2" t="s">
        <v>52</v>
      </c>
      <c r="Q688" s="2" t="s">
        <v>52</v>
      </c>
      <c r="R688" s="2" t="s">
        <v>52</v>
      </c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2" t="s">
        <v>52</v>
      </c>
      <c r="AW688" s="2" t="s">
        <v>52</v>
      </c>
      <c r="AX688" s="2" t="s">
        <v>52</v>
      </c>
      <c r="AY688" s="2" t="s">
        <v>52</v>
      </c>
    </row>
    <row r="689" spans="1:51" ht="30" customHeight="1" x14ac:dyDescent="0.3">
      <c r="A689" s="9"/>
      <c r="B689" s="9"/>
      <c r="C689" s="9"/>
      <c r="D689" s="9"/>
      <c r="E689" s="13"/>
      <c r="F689" s="14"/>
      <c r="G689" s="13"/>
      <c r="H689" s="14"/>
      <c r="I689" s="13"/>
      <c r="J689" s="14"/>
      <c r="K689" s="13"/>
      <c r="L689" s="14"/>
      <c r="M689" s="9"/>
    </row>
    <row r="690" spans="1:51" ht="30" customHeight="1" x14ac:dyDescent="0.3">
      <c r="A690" s="41" t="s">
        <v>1770</v>
      </c>
      <c r="B690" s="41"/>
      <c r="C690" s="41"/>
      <c r="D690" s="41"/>
      <c r="E690" s="42"/>
      <c r="F690" s="43"/>
      <c r="G690" s="42"/>
      <c r="H690" s="43"/>
      <c r="I690" s="42"/>
      <c r="J690" s="43"/>
      <c r="K690" s="42"/>
      <c r="L690" s="43"/>
      <c r="M690" s="41"/>
      <c r="N690" s="1" t="s">
        <v>1771</v>
      </c>
    </row>
    <row r="691" spans="1:51" ht="30" customHeight="1" x14ac:dyDescent="0.3">
      <c r="A691" s="8" t="s">
        <v>793</v>
      </c>
      <c r="B691" s="8" t="s">
        <v>786</v>
      </c>
      <c r="C691" s="8" t="s">
        <v>787</v>
      </c>
      <c r="D691" s="9">
        <v>3.3000000000000002E-2</v>
      </c>
      <c r="E691" s="13">
        <f>단가대비표!O162</f>
        <v>0</v>
      </c>
      <c r="F691" s="14">
        <f>TRUNC(E691*D691,1)</f>
        <v>0</v>
      </c>
      <c r="G691" s="13">
        <f>단가대비표!P162</f>
        <v>217895</v>
      </c>
      <c r="H691" s="14">
        <f>TRUNC(G691*D691,1)</f>
        <v>7190.5</v>
      </c>
      <c r="I691" s="13">
        <f>단가대비표!V162</f>
        <v>0</v>
      </c>
      <c r="J691" s="14">
        <f>TRUNC(I691*D691,1)</f>
        <v>0</v>
      </c>
      <c r="K691" s="13">
        <f t="shared" ref="K691:L693" si="109">TRUNC(E691+G691+I691,1)</f>
        <v>217895</v>
      </c>
      <c r="L691" s="14">
        <f t="shared" si="109"/>
        <v>7190.5</v>
      </c>
      <c r="M691" s="8" t="s">
        <v>794</v>
      </c>
      <c r="N691" s="2" t="s">
        <v>1771</v>
      </c>
      <c r="O691" s="2" t="s">
        <v>795</v>
      </c>
      <c r="P691" s="2" t="s">
        <v>65</v>
      </c>
      <c r="Q691" s="2" t="s">
        <v>65</v>
      </c>
      <c r="R691" s="2" t="s">
        <v>64</v>
      </c>
      <c r="S691" s="3"/>
      <c r="T691" s="3"/>
      <c r="U691" s="3"/>
      <c r="V691" s="3">
        <v>1</v>
      </c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2" t="s">
        <v>52</v>
      </c>
      <c r="AW691" s="2" t="s">
        <v>1775</v>
      </c>
      <c r="AX691" s="2" t="s">
        <v>52</v>
      </c>
      <c r="AY691" s="2" t="s">
        <v>52</v>
      </c>
    </row>
    <row r="692" spans="1:51" ht="30" customHeight="1" x14ac:dyDescent="0.3">
      <c r="A692" s="8" t="s">
        <v>785</v>
      </c>
      <c r="B692" s="8" t="s">
        <v>786</v>
      </c>
      <c r="C692" s="8" t="s">
        <v>787</v>
      </c>
      <c r="D692" s="9">
        <v>3.0000000000000001E-3</v>
      </c>
      <c r="E692" s="13">
        <f>단가대비표!O151</f>
        <v>0</v>
      </c>
      <c r="F692" s="14">
        <f>TRUNC(E692*D692,1)</f>
        <v>0</v>
      </c>
      <c r="G692" s="13">
        <f>단가대비표!P151</f>
        <v>138989</v>
      </c>
      <c r="H692" s="14">
        <f>TRUNC(G692*D692,1)</f>
        <v>416.9</v>
      </c>
      <c r="I692" s="13">
        <f>단가대비표!V151</f>
        <v>0</v>
      </c>
      <c r="J692" s="14">
        <f>TRUNC(I692*D692,1)</f>
        <v>0</v>
      </c>
      <c r="K692" s="13">
        <f t="shared" si="109"/>
        <v>138989</v>
      </c>
      <c r="L692" s="14">
        <f t="shared" si="109"/>
        <v>416.9</v>
      </c>
      <c r="M692" s="8" t="s">
        <v>788</v>
      </c>
      <c r="N692" s="2" t="s">
        <v>1771</v>
      </c>
      <c r="O692" s="2" t="s">
        <v>789</v>
      </c>
      <c r="P692" s="2" t="s">
        <v>65</v>
      </c>
      <c r="Q692" s="2" t="s">
        <v>65</v>
      </c>
      <c r="R692" s="2" t="s">
        <v>64</v>
      </c>
      <c r="S692" s="3"/>
      <c r="T692" s="3"/>
      <c r="U692" s="3"/>
      <c r="V692" s="3">
        <v>1</v>
      </c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2" t="s">
        <v>52</v>
      </c>
      <c r="AW692" s="2" t="s">
        <v>1776</v>
      </c>
      <c r="AX692" s="2" t="s">
        <v>52</v>
      </c>
      <c r="AY692" s="2" t="s">
        <v>52</v>
      </c>
    </row>
    <row r="693" spans="1:51" ht="30" customHeight="1" x14ac:dyDescent="0.3">
      <c r="A693" s="8" t="s">
        <v>1288</v>
      </c>
      <c r="B693" s="8" t="s">
        <v>1436</v>
      </c>
      <c r="C693" s="8" t="s">
        <v>571</v>
      </c>
      <c r="D693" s="9">
        <v>1</v>
      </c>
      <c r="E693" s="13">
        <v>0</v>
      </c>
      <c r="F693" s="14">
        <f>TRUNC(E693*D693,1)</f>
        <v>0</v>
      </c>
      <c r="G693" s="13">
        <v>0</v>
      </c>
      <c r="H693" s="14">
        <f>TRUNC(G693*D693,1)</f>
        <v>0</v>
      </c>
      <c r="I693" s="13">
        <f>TRUNC(SUMIF(V691:V693, RIGHTB(O693, 1), H691:H693)*U693, 2)</f>
        <v>152.13999999999999</v>
      </c>
      <c r="J693" s="14">
        <f>TRUNC(I693*D693,1)</f>
        <v>152.1</v>
      </c>
      <c r="K693" s="13">
        <f t="shared" si="109"/>
        <v>152.1</v>
      </c>
      <c r="L693" s="14">
        <f t="shared" si="109"/>
        <v>152.1</v>
      </c>
      <c r="M693" s="8" t="s">
        <v>52</v>
      </c>
      <c r="N693" s="2" t="s">
        <v>1771</v>
      </c>
      <c r="O693" s="2" t="s">
        <v>728</v>
      </c>
      <c r="P693" s="2" t="s">
        <v>65</v>
      </c>
      <c r="Q693" s="2" t="s">
        <v>65</v>
      </c>
      <c r="R693" s="2" t="s">
        <v>65</v>
      </c>
      <c r="S693" s="3">
        <v>1</v>
      </c>
      <c r="T693" s="3">
        <v>2</v>
      </c>
      <c r="U693" s="3">
        <v>0.02</v>
      </c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2" t="s">
        <v>52</v>
      </c>
      <c r="AW693" s="2" t="s">
        <v>1777</v>
      </c>
      <c r="AX693" s="2" t="s">
        <v>52</v>
      </c>
      <c r="AY693" s="2" t="s">
        <v>52</v>
      </c>
    </row>
    <row r="694" spans="1:51" ht="30" customHeight="1" x14ac:dyDescent="0.3">
      <c r="A694" s="8" t="s">
        <v>730</v>
      </c>
      <c r="B694" s="8" t="s">
        <v>52</v>
      </c>
      <c r="C694" s="8" t="s">
        <v>52</v>
      </c>
      <c r="D694" s="9"/>
      <c r="E694" s="13"/>
      <c r="F694" s="14">
        <f>TRUNC(SUMIF(N691:N693, N690, F691:F693),0)</f>
        <v>0</v>
      </c>
      <c r="G694" s="13"/>
      <c r="H694" s="14">
        <f>TRUNC(SUMIF(N691:N693, N690, H691:H693),0)</f>
        <v>7607</v>
      </c>
      <c r="I694" s="13"/>
      <c r="J694" s="14">
        <f>TRUNC(SUMIF(N691:N693, N690, J691:J693),0)</f>
        <v>152</v>
      </c>
      <c r="K694" s="13"/>
      <c r="L694" s="14">
        <f>F694+H694+J694</f>
        <v>7759</v>
      </c>
      <c r="M694" s="8" t="s">
        <v>52</v>
      </c>
      <c r="N694" s="2" t="s">
        <v>72</v>
      </c>
      <c r="O694" s="2" t="s">
        <v>72</v>
      </c>
      <c r="P694" s="2" t="s">
        <v>52</v>
      </c>
      <c r="Q694" s="2" t="s">
        <v>52</v>
      </c>
      <c r="R694" s="2" t="s">
        <v>52</v>
      </c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2" t="s">
        <v>52</v>
      </c>
      <c r="AW694" s="2" t="s">
        <v>52</v>
      </c>
      <c r="AX694" s="2" t="s">
        <v>52</v>
      </c>
      <c r="AY694" s="2" t="s">
        <v>52</v>
      </c>
    </row>
    <row r="695" spans="1:51" ht="30" customHeight="1" x14ac:dyDescent="0.3">
      <c r="A695" s="9"/>
      <c r="B695" s="9"/>
      <c r="C695" s="9"/>
      <c r="D695" s="9"/>
      <c r="E695" s="13"/>
      <c r="F695" s="14"/>
      <c r="G695" s="13"/>
      <c r="H695" s="14"/>
      <c r="I695" s="13"/>
      <c r="J695" s="14"/>
      <c r="K695" s="13"/>
      <c r="L695" s="14"/>
      <c r="M695" s="9"/>
    </row>
    <row r="696" spans="1:51" ht="30" customHeight="1" x14ac:dyDescent="0.3">
      <c r="A696" s="41" t="s">
        <v>1778</v>
      </c>
      <c r="B696" s="41"/>
      <c r="C696" s="41"/>
      <c r="D696" s="41"/>
      <c r="E696" s="42"/>
      <c r="F696" s="43"/>
      <c r="G696" s="42"/>
      <c r="H696" s="43"/>
      <c r="I696" s="42"/>
      <c r="J696" s="43"/>
      <c r="K696" s="42"/>
      <c r="L696" s="43"/>
      <c r="M696" s="41"/>
      <c r="N696" s="1" t="s">
        <v>1779</v>
      </c>
    </row>
    <row r="697" spans="1:51" ht="30" customHeight="1" x14ac:dyDescent="0.3">
      <c r="A697" s="8" t="s">
        <v>1782</v>
      </c>
      <c r="B697" s="8" t="s">
        <v>1783</v>
      </c>
      <c r="C697" s="8" t="s">
        <v>871</v>
      </c>
      <c r="D697" s="9">
        <v>0.08</v>
      </c>
      <c r="E697" s="13">
        <f>단가대비표!O127</f>
        <v>6010</v>
      </c>
      <c r="F697" s="14">
        <f>TRUNC(E697*D697,1)</f>
        <v>480.8</v>
      </c>
      <c r="G697" s="13">
        <f>단가대비표!P127</f>
        <v>0</v>
      </c>
      <c r="H697" s="14">
        <f>TRUNC(G697*D697,1)</f>
        <v>0</v>
      </c>
      <c r="I697" s="13">
        <f>단가대비표!V127</f>
        <v>0</v>
      </c>
      <c r="J697" s="14">
        <f>TRUNC(I697*D697,1)</f>
        <v>0</v>
      </c>
      <c r="K697" s="13">
        <f t="shared" ref="K697:L699" si="110">TRUNC(E697+G697+I697,1)</f>
        <v>6010</v>
      </c>
      <c r="L697" s="14">
        <f t="shared" si="110"/>
        <v>480.8</v>
      </c>
      <c r="M697" s="8" t="s">
        <v>1784</v>
      </c>
      <c r="N697" s="2" t="s">
        <v>1779</v>
      </c>
      <c r="O697" s="2" t="s">
        <v>1785</v>
      </c>
      <c r="P697" s="2" t="s">
        <v>65</v>
      </c>
      <c r="Q697" s="2" t="s">
        <v>65</v>
      </c>
      <c r="R697" s="2" t="s">
        <v>64</v>
      </c>
      <c r="S697" s="3"/>
      <c r="T697" s="3"/>
      <c r="U697" s="3"/>
      <c r="V697" s="3">
        <v>1</v>
      </c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2" t="s">
        <v>52</v>
      </c>
      <c r="AW697" s="2" t="s">
        <v>1786</v>
      </c>
      <c r="AX697" s="2" t="s">
        <v>52</v>
      </c>
      <c r="AY697" s="2" t="s">
        <v>52</v>
      </c>
    </row>
    <row r="698" spans="1:51" ht="30" customHeight="1" x14ac:dyDescent="0.3">
      <c r="A698" s="8" t="s">
        <v>1787</v>
      </c>
      <c r="B698" s="8" t="s">
        <v>1788</v>
      </c>
      <c r="C698" s="8" t="s">
        <v>871</v>
      </c>
      <c r="D698" s="9">
        <v>4.0000000000000001E-3</v>
      </c>
      <c r="E698" s="13">
        <f>단가대비표!O131</f>
        <v>3338.88</v>
      </c>
      <c r="F698" s="14">
        <f>TRUNC(E698*D698,1)</f>
        <v>13.3</v>
      </c>
      <c r="G698" s="13">
        <f>단가대비표!P131</f>
        <v>0</v>
      </c>
      <c r="H698" s="14">
        <f>TRUNC(G698*D698,1)</f>
        <v>0</v>
      </c>
      <c r="I698" s="13">
        <f>단가대비표!V131</f>
        <v>0</v>
      </c>
      <c r="J698" s="14">
        <f>TRUNC(I698*D698,1)</f>
        <v>0</v>
      </c>
      <c r="K698" s="13">
        <f t="shared" si="110"/>
        <v>3338.8</v>
      </c>
      <c r="L698" s="14">
        <f t="shared" si="110"/>
        <v>13.3</v>
      </c>
      <c r="M698" s="8" t="s">
        <v>1789</v>
      </c>
      <c r="N698" s="2" t="s">
        <v>1779</v>
      </c>
      <c r="O698" s="2" t="s">
        <v>1790</v>
      </c>
      <c r="P698" s="2" t="s">
        <v>65</v>
      </c>
      <c r="Q698" s="2" t="s">
        <v>65</v>
      </c>
      <c r="R698" s="2" t="s">
        <v>64</v>
      </c>
      <c r="S698" s="3"/>
      <c r="T698" s="3"/>
      <c r="U698" s="3"/>
      <c r="V698" s="3">
        <v>1</v>
      </c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2" t="s">
        <v>52</v>
      </c>
      <c r="AW698" s="2" t="s">
        <v>1791</v>
      </c>
      <c r="AX698" s="2" t="s">
        <v>52</v>
      </c>
      <c r="AY698" s="2" t="s">
        <v>52</v>
      </c>
    </row>
    <row r="699" spans="1:51" ht="30" customHeight="1" x14ac:dyDescent="0.3">
      <c r="A699" s="8" t="s">
        <v>1201</v>
      </c>
      <c r="B699" s="8" t="s">
        <v>1202</v>
      </c>
      <c r="C699" s="8" t="s">
        <v>571</v>
      </c>
      <c r="D699" s="9">
        <v>1</v>
      </c>
      <c r="E699" s="13">
        <f>TRUNC(SUMIF(V697:V699, RIGHTB(O699, 1), F697:F699)*U699, 2)</f>
        <v>14.82</v>
      </c>
      <c r="F699" s="14">
        <f>TRUNC(E699*D699,1)</f>
        <v>14.8</v>
      </c>
      <c r="G699" s="13">
        <v>0</v>
      </c>
      <c r="H699" s="14">
        <f>TRUNC(G699*D699,1)</f>
        <v>0</v>
      </c>
      <c r="I699" s="13">
        <v>0</v>
      </c>
      <c r="J699" s="14">
        <f>TRUNC(I699*D699,1)</f>
        <v>0</v>
      </c>
      <c r="K699" s="13">
        <f t="shared" si="110"/>
        <v>14.8</v>
      </c>
      <c r="L699" s="14">
        <f t="shared" si="110"/>
        <v>14.8</v>
      </c>
      <c r="M699" s="8" t="s">
        <v>52</v>
      </c>
      <c r="N699" s="2" t="s">
        <v>1779</v>
      </c>
      <c r="O699" s="2" t="s">
        <v>728</v>
      </c>
      <c r="P699" s="2" t="s">
        <v>65</v>
      </c>
      <c r="Q699" s="2" t="s">
        <v>65</v>
      </c>
      <c r="R699" s="2" t="s">
        <v>65</v>
      </c>
      <c r="S699" s="3">
        <v>0</v>
      </c>
      <c r="T699" s="3">
        <v>0</v>
      </c>
      <c r="U699" s="3">
        <v>0.03</v>
      </c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2" t="s">
        <v>52</v>
      </c>
      <c r="AW699" s="2" t="s">
        <v>1792</v>
      </c>
      <c r="AX699" s="2" t="s">
        <v>52</v>
      </c>
      <c r="AY699" s="2" t="s">
        <v>52</v>
      </c>
    </row>
    <row r="700" spans="1:51" ht="30" customHeight="1" x14ac:dyDescent="0.3">
      <c r="A700" s="8" t="s">
        <v>730</v>
      </c>
      <c r="B700" s="8" t="s">
        <v>52</v>
      </c>
      <c r="C700" s="8" t="s">
        <v>52</v>
      </c>
      <c r="D700" s="9"/>
      <c r="E700" s="13"/>
      <c r="F700" s="14">
        <f>TRUNC(SUMIF(N697:N699, N696, F697:F699),0)</f>
        <v>508</v>
      </c>
      <c r="G700" s="13"/>
      <c r="H700" s="14">
        <f>TRUNC(SUMIF(N697:N699, N696, H697:H699),0)</f>
        <v>0</v>
      </c>
      <c r="I700" s="13"/>
      <c r="J700" s="14">
        <f>TRUNC(SUMIF(N697:N699, N696, J697:J699),0)</f>
        <v>0</v>
      </c>
      <c r="K700" s="13"/>
      <c r="L700" s="14">
        <f>F700+H700+J700</f>
        <v>508</v>
      </c>
      <c r="M700" s="8" t="s">
        <v>52</v>
      </c>
      <c r="N700" s="2" t="s">
        <v>72</v>
      </c>
      <c r="O700" s="2" t="s">
        <v>72</v>
      </c>
      <c r="P700" s="2" t="s">
        <v>52</v>
      </c>
      <c r="Q700" s="2" t="s">
        <v>52</v>
      </c>
      <c r="R700" s="2" t="s">
        <v>52</v>
      </c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2" t="s">
        <v>52</v>
      </c>
      <c r="AW700" s="2" t="s">
        <v>52</v>
      </c>
      <c r="AX700" s="2" t="s">
        <v>52</v>
      </c>
      <c r="AY700" s="2" t="s">
        <v>52</v>
      </c>
    </row>
    <row r="701" spans="1:51" ht="30" customHeight="1" x14ac:dyDescent="0.3">
      <c r="A701" s="9"/>
      <c r="B701" s="9"/>
      <c r="C701" s="9"/>
      <c r="D701" s="9"/>
      <c r="E701" s="13"/>
      <c r="F701" s="14"/>
      <c r="G701" s="13"/>
      <c r="H701" s="14"/>
      <c r="I701" s="13"/>
      <c r="J701" s="14"/>
      <c r="K701" s="13"/>
      <c r="L701" s="14"/>
      <c r="M701" s="9"/>
    </row>
    <row r="702" spans="1:51" ht="30" customHeight="1" x14ac:dyDescent="0.3">
      <c r="A702" s="41" t="s">
        <v>1793</v>
      </c>
      <c r="B702" s="41"/>
      <c r="C702" s="41"/>
      <c r="D702" s="41"/>
      <c r="E702" s="42"/>
      <c r="F702" s="43"/>
      <c r="G702" s="42"/>
      <c r="H702" s="43"/>
      <c r="I702" s="42"/>
      <c r="J702" s="43"/>
      <c r="K702" s="42"/>
      <c r="L702" s="43"/>
      <c r="M702" s="41"/>
      <c r="N702" s="1" t="s">
        <v>1484</v>
      </c>
    </row>
    <row r="703" spans="1:51" ht="30" customHeight="1" x14ac:dyDescent="0.3">
      <c r="A703" s="8" t="s">
        <v>1794</v>
      </c>
      <c r="B703" s="8" t="s">
        <v>786</v>
      </c>
      <c r="C703" s="8" t="s">
        <v>787</v>
      </c>
      <c r="D703" s="9">
        <v>1.4999999999999999E-2</v>
      </c>
      <c r="E703" s="13">
        <f>단가대비표!O168</f>
        <v>0</v>
      </c>
      <c r="F703" s="14">
        <f>TRUNC(E703*D703,1)</f>
        <v>0</v>
      </c>
      <c r="G703" s="13">
        <f>단가대비표!P168</f>
        <v>200386</v>
      </c>
      <c r="H703" s="14">
        <f>TRUNC(G703*D703,1)</f>
        <v>3005.7</v>
      </c>
      <c r="I703" s="13">
        <f>단가대비표!V168</f>
        <v>0</v>
      </c>
      <c r="J703" s="14">
        <f>TRUNC(I703*D703,1)</f>
        <v>0</v>
      </c>
      <c r="K703" s="13">
        <f>TRUNC(E703+G703+I703,1)</f>
        <v>200386</v>
      </c>
      <c r="L703" s="14">
        <f>TRUNC(F703+H703+J703,1)</f>
        <v>3005.7</v>
      </c>
      <c r="M703" s="8" t="s">
        <v>1795</v>
      </c>
      <c r="N703" s="2" t="s">
        <v>1484</v>
      </c>
      <c r="O703" s="2" t="s">
        <v>1796</v>
      </c>
      <c r="P703" s="2" t="s">
        <v>65</v>
      </c>
      <c r="Q703" s="2" t="s">
        <v>65</v>
      </c>
      <c r="R703" s="2" t="s">
        <v>64</v>
      </c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2" t="s">
        <v>52</v>
      </c>
      <c r="AW703" s="2" t="s">
        <v>1797</v>
      </c>
      <c r="AX703" s="2" t="s">
        <v>52</v>
      </c>
      <c r="AY703" s="2" t="s">
        <v>52</v>
      </c>
    </row>
    <row r="704" spans="1:51" ht="30" customHeight="1" x14ac:dyDescent="0.3">
      <c r="A704" s="8" t="s">
        <v>785</v>
      </c>
      <c r="B704" s="8" t="s">
        <v>786</v>
      </c>
      <c r="C704" s="8" t="s">
        <v>787</v>
      </c>
      <c r="D704" s="9">
        <v>3.0000000000000001E-3</v>
      </c>
      <c r="E704" s="13">
        <f>단가대비표!O151</f>
        <v>0</v>
      </c>
      <c r="F704" s="14">
        <f>TRUNC(E704*D704,1)</f>
        <v>0</v>
      </c>
      <c r="G704" s="13">
        <f>단가대비표!P151</f>
        <v>138989</v>
      </c>
      <c r="H704" s="14">
        <f>TRUNC(G704*D704,1)</f>
        <v>416.9</v>
      </c>
      <c r="I704" s="13">
        <f>단가대비표!V151</f>
        <v>0</v>
      </c>
      <c r="J704" s="14">
        <f>TRUNC(I704*D704,1)</f>
        <v>0</v>
      </c>
      <c r="K704" s="13">
        <f>TRUNC(E704+G704+I704,1)</f>
        <v>138989</v>
      </c>
      <c r="L704" s="14">
        <f>TRUNC(F704+H704+J704,1)</f>
        <v>416.9</v>
      </c>
      <c r="M704" s="8" t="s">
        <v>788</v>
      </c>
      <c r="N704" s="2" t="s">
        <v>1484</v>
      </c>
      <c r="O704" s="2" t="s">
        <v>789</v>
      </c>
      <c r="P704" s="2" t="s">
        <v>65</v>
      </c>
      <c r="Q704" s="2" t="s">
        <v>65</v>
      </c>
      <c r="R704" s="2" t="s">
        <v>64</v>
      </c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2" t="s">
        <v>52</v>
      </c>
      <c r="AW704" s="2" t="s">
        <v>1798</v>
      </c>
      <c r="AX704" s="2" t="s">
        <v>52</v>
      </c>
      <c r="AY704" s="2" t="s">
        <v>52</v>
      </c>
    </row>
    <row r="705" spans="1:51" ht="30" customHeight="1" x14ac:dyDescent="0.3">
      <c r="A705" s="8" t="s">
        <v>730</v>
      </c>
      <c r="B705" s="8" t="s">
        <v>52</v>
      </c>
      <c r="C705" s="8" t="s">
        <v>52</v>
      </c>
      <c r="D705" s="9"/>
      <c r="E705" s="13"/>
      <c r="F705" s="14">
        <f>TRUNC(SUMIF(N703:N704, N702, F703:F704),0)</f>
        <v>0</v>
      </c>
      <c r="G705" s="13"/>
      <c r="H705" s="14">
        <f>TRUNC(SUMIF(N703:N704, N702, H703:H704),0)</f>
        <v>3422</v>
      </c>
      <c r="I705" s="13"/>
      <c r="J705" s="14">
        <f>TRUNC(SUMIF(N703:N704, N702, J703:J704),0)</f>
        <v>0</v>
      </c>
      <c r="K705" s="13"/>
      <c r="L705" s="14">
        <f>F705+H705+J705</f>
        <v>3422</v>
      </c>
      <c r="M705" s="8" t="s">
        <v>52</v>
      </c>
      <c r="N705" s="2" t="s">
        <v>72</v>
      </c>
      <c r="O705" s="2" t="s">
        <v>72</v>
      </c>
      <c r="P705" s="2" t="s">
        <v>52</v>
      </c>
      <c r="Q705" s="2" t="s">
        <v>52</v>
      </c>
      <c r="R705" s="2" t="s">
        <v>52</v>
      </c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2" t="s">
        <v>52</v>
      </c>
      <c r="AW705" s="2" t="s">
        <v>52</v>
      </c>
      <c r="AX705" s="2" t="s">
        <v>52</v>
      </c>
      <c r="AY705" s="2" t="s">
        <v>52</v>
      </c>
    </row>
    <row r="706" spans="1:51" ht="30" customHeight="1" x14ac:dyDescent="0.3">
      <c r="A706" s="9"/>
      <c r="B706" s="9"/>
      <c r="C706" s="9"/>
      <c r="D706" s="9"/>
      <c r="E706" s="13"/>
      <c r="F706" s="14"/>
      <c r="G706" s="13"/>
      <c r="H706" s="14"/>
      <c r="I706" s="13"/>
      <c r="J706" s="14"/>
      <c r="K706" s="13"/>
      <c r="L706" s="14"/>
      <c r="M706" s="9"/>
    </row>
    <row r="707" spans="1:51" ht="30" customHeight="1" x14ac:dyDescent="0.3">
      <c r="A707" s="41" t="s">
        <v>1799</v>
      </c>
      <c r="B707" s="41"/>
      <c r="C707" s="41"/>
      <c r="D707" s="41"/>
      <c r="E707" s="42"/>
      <c r="F707" s="43"/>
      <c r="G707" s="42"/>
      <c r="H707" s="43"/>
      <c r="I707" s="42"/>
      <c r="J707" s="43"/>
      <c r="K707" s="42"/>
      <c r="L707" s="43"/>
      <c r="M707" s="41"/>
      <c r="N707" s="1" t="s">
        <v>1356</v>
      </c>
    </row>
    <row r="708" spans="1:51" ht="30" customHeight="1" x14ac:dyDescent="0.3">
      <c r="A708" s="8" t="s">
        <v>1298</v>
      </c>
      <c r="B708" s="8" t="s">
        <v>1800</v>
      </c>
      <c r="C708" s="8" t="s">
        <v>805</v>
      </c>
      <c r="D708" s="9">
        <v>10.362</v>
      </c>
      <c r="E708" s="13">
        <f>단가대비표!O33</f>
        <v>700.6</v>
      </c>
      <c r="F708" s="14">
        <f>TRUNC(E708*D708,1)</f>
        <v>7259.6</v>
      </c>
      <c r="G708" s="13">
        <f>단가대비표!P33</f>
        <v>0</v>
      </c>
      <c r="H708" s="14">
        <f>TRUNC(G708*D708,1)</f>
        <v>0</v>
      </c>
      <c r="I708" s="13">
        <f>단가대비표!V33</f>
        <v>0</v>
      </c>
      <c r="J708" s="14">
        <f>TRUNC(I708*D708,1)</f>
        <v>0</v>
      </c>
      <c r="K708" s="13">
        <f t="shared" ref="K708:L712" si="111">TRUNC(E708+G708+I708,1)</f>
        <v>700.6</v>
      </c>
      <c r="L708" s="14">
        <f t="shared" si="111"/>
        <v>7259.6</v>
      </c>
      <c r="M708" s="8" t="s">
        <v>1801</v>
      </c>
      <c r="N708" s="2" t="s">
        <v>1356</v>
      </c>
      <c r="O708" s="2" t="s">
        <v>1802</v>
      </c>
      <c r="P708" s="2" t="s">
        <v>65</v>
      </c>
      <c r="Q708" s="2" t="s">
        <v>65</v>
      </c>
      <c r="R708" s="2" t="s">
        <v>64</v>
      </c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2" t="s">
        <v>52</v>
      </c>
      <c r="AW708" s="2" t="s">
        <v>1803</v>
      </c>
      <c r="AX708" s="2" t="s">
        <v>52</v>
      </c>
      <c r="AY708" s="2" t="s">
        <v>52</v>
      </c>
    </row>
    <row r="709" spans="1:51" ht="30" customHeight="1" x14ac:dyDescent="0.3">
      <c r="A709" s="8" t="s">
        <v>1311</v>
      </c>
      <c r="B709" s="8" t="s">
        <v>1804</v>
      </c>
      <c r="C709" s="8" t="s">
        <v>805</v>
      </c>
      <c r="D709" s="9">
        <v>9.42</v>
      </c>
      <c r="E709" s="13">
        <f>일위대가목록!E115</f>
        <v>105</v>
      </c>
      <c r="F709" s="14">
        <f>TRUNC(E709*D709,1)</f>
        <v>989.1</v>
      </c>
      <c r="G709" s="13">
        <f>일위대가목록!F115</f>
        <v>7161</v>
      </c>
      <c r="H709" s="14">
        <f>TRUNC(G709*D709,1)</f>
        <v>67456.600000000006</v>
      </c>
      <c r="I709" s="13">
        <f>일위대가목록!G115</f>
        <v>231</v>
      </c>
      <c r="J709" s="14">
        <f>TRUNC(I709*D709,1)</f>
        <v>2176</v>
      </c>
      <c r="K709" s="13">
        <f t="shared" si="111"/>
        <v>7497</v>
      </c>
      <c r="L709" s="14">
        <f t="shared" si="111"/>
        <v>70621.7</v>
      </c>
      <c r="M709" s="8" t="s">
        <v>1805</v>
      </c>
      <c r="N709" s="2" t="s">
        <v>1356</v>
      </c>
      <c r="O709" s="2" t="s">
        <v>1806</v>
      </c>
      <c r="P709" s="2" t="s">
        <v>64</v>
      </c>
      <c r="Q709" s="2" t="s">
        <v>65</v>
      </c>
      <c r="R709" s="2" t="s">
        <v>65</v>
      </c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2" t="s">
        <v>52</v>
      </c>
      <c r="AW709" s="2" t="s">
        <v>1807</v>
      </c>
      <c r="AX709" s="2" t="s">
        <v>52</v>
      </c>
      <c r="AY709" s="2" t="s">
        <v>52</v>
      </c>
    </row>
    <row r="710" spans="1:51" ht="30" customHeight="1" x14ac:dyDescent="0.3">
      <c r="A710" s="8" t="s">
        <v>507</v>
      </c>
      <c r="B710" s="8" t="s">
        <v>1780</v>
      </c>
      <c r="C710" s="8" t="s">
        <v>83</v>
      </c>
      <c r="D710" s="9">
        <v>1</v>
      </c>
      <c r="E710" s="13">
        <v>508</v>
      </c>
      <c r="F710" s="14">
        <f>TRUNC(E710*D710,1)</f>
        <v>508</v>
      </c>
      <c r="G710" s="13">
        <v>3422</v>
      </c>
      <c r="H710" s="14">
        <f>TRUNC(G710*D710,1)</f>
        <v>3422</v>
      </c>
      <c r="I710" s="13">
        <v>0</v>
      </c>
      <c r="J710" s="14">
        <f>TRUNC(I710*D710,1)</f>
        <v>0</v>
      </c>
      <c r="K710" s="13">
        <f t="shared" si="111"/>
        <v>3930</v>
      </c>
      <c r="L710" s="14">
        <f t="shared" si="111"/>
        <v>3930</v>
      </c>
      <c r="M710" s="8" t="s">
        <v>1808</v>
      </c>
      <c r="N710" s="2" t="s">
        <v>1356</v>
      </c>
      <c r="O710" s="2" t="s">
        <v>1809</v>
      </c>
      <c r="P710" s="2" t="s">
        <v>64</v>
      </c>
      <c r="Q710" s="2" t="s">
        <v>65</v>
      </c>
      <c r="R710" s="2" t="s">
        <v>65</v>
      </c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2" t="s">
        <v>52</v>
      </c>
      <c r="AW710" s="2" t="s">
        <v>1810</v>
      </c>
      <c r="AX710" s="2" t="s">
        <v>52</v>
      </c>
      <c r="AY710" s="2" t="s">
        <v>52</v>
      </c>
    </row>
    <row r="711" spans="1:51" ht="30" customHeight="1" x14ac:dyDescent="0.3">
      <c r="A711" s="8" t="s">
        <v>512</v>
      </c>
      <c r="B711" s="8" t="s">
        <v>513</v>
      </c>
      <c r="C711" s="8" t="s">
        <v>83</v>
      </c>
      <c r="D711" s="9">
        <v>1</v>
      </c>
      <c r="E711" s="13">
        <f>일위대가목록!E71</f>
        <v>850</v>
      </c>
      <c r="F711" s="14">
        <f>TRUNC(E711*D711,1)</f>
        <v>850</v>
      </c>
      <c r="G711" s="13">
        <f>일위대가목록!F71</f>
        <v>9127</v>
      </c>
      <c r="H711" s="14">
        <f>TRUNC(G711*D711,1)</f>
        <v>9127</v>
      </c>
      <c r="I711" s="13">
        <f>일위대가목록!G71</f>
        <v>0</v>
      </c>
      <c r="J711" s="14">
        <f>TRUNC(I711*D711,1)</f>
        <v>0</v>
      </c>
      <c r="K711" s="13">
        <f t="shared" si="111"/>
        <v>9977</v>
      </c>
      <c r="L711" s="14">
        <f t="shared" si="111"/>
        <v>9977</v>
      </c>
      <c r="M711" s="8" t="s">
        <v>514</v>
      </c>
      <c r="N711" s="2" t="s">
        <v>1356</v>
      </c>
      <c r="O711" s="2" t="s">
        <v>515</v>
      </c>
      <c r="P711" s="2" t="s">
        <v>64</v>
      </c>
      <c r="Q711" s="2" t="s">
        <v>65</v>
      </c>
      <c r="R711" s="2" t="s">
        <v>65</v>
      </c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2" t="s">
        <v>52</v>
      </c>
      <c r="AW711" s="2" t="s">
        <v>1811</v>
      </c>
      <c r="AX711" s="2" t="s">
        <v>52</v>
      </c>
      <c r="AY711" s="2" t="s">
        <v>52</v>
      </c>
    </row>
    <row r="712" spans="1:51" ht="30" customHeight="1" x14ac:dyDescent="0.3">
      <c r="A712" s="8" t="s">
        <v>1189</v>
      </c>
      <c r="B712" s="8" t="s">
        <v>1316</v>
      </c>
      <c r="C712" s="8" t="s">
        <v>805</v>
      </c>
      <c r="D712" s="9">
        <v>-0.94199999999999995</v>
      </c>
      <c r="E712" s="13">
        <f>단가대비표!O17</f>
        <v>190</v>
      </c>
      <c r="F712" s="14">
        <f>TRUNC(E712*D712,1)</f>
        <v>-178.9</v>
      </c>
      <c r="G712" s="13">
        <f>단가대비표!P17</f>
        <v>0</v>
      </c>
      <c r="H712" s="14">
        <f>TRUNC(G712*D712,1)</f>
        <v>0</v>
      </c>
      <c r="I712" s="13">
        <f>단가대비표!V17</f>
        <v>0</v>
      </c>
      <c r="J712" s="14">
        <f>TRUNC(I712*D712,1)</f>
        <v>0</v>
      </c>
      <c r="K712" s="13">
        <f t="shared" si="111"/>
        <v>190</v>
      </c>
      <c r="L712" s="14">
        <f t="shared" si="111"/>
        <v>-178.9</v>
      </c>
      <c r="M712" s="8" t="s">
        <v>1317</v>
      </c>
      <c r="N712" s="2" t="s">
        <v>1356</v>
      </c>
      <c r="O712" s="2" t="s">
        <v>1318</v>
      </c>
      <c r="P712" s="2" t="s">
        <v>65</v>
      </c>
      <c r="Q712" s="2" t="s">
        <v>65</v>
      </c>
      <c r="R712" s="2" t="s">
        <v>64</v>
      </c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2" t="s">
        <v>52</v>
      </c>
      <c r="AW712" s="2" t="s">
        <v>1812</v>
      </c>
      <c r="AX712" s="2" t="s">
        <v>52</v>
      </c>
      <c r="AY712" s="2" t="s">
        <v>52</v>
      </c>
    </row>
    <row r="713" spans="1:51" ht="30" customHeight="1" x14ac:dyDescent="0.3">
      <c r="A713" s="8" t="s">
        <v>730</v>
      </c>
      <c r="B713" s="8" t="s">
        <v>52</v>
      </c>
      <c r="C713" s="8" t="s">
        <v>52</v>
      </c>
      <c r="D713" s="9"/>
      <c r="E713" s="13"/>
      <c r="F713" s="14">
        <f>TRUNC(SUMIF(N708:N712, N707, F708:F712),0)</f>
        <v>9427</v>
      </c>
      <c r="G713" s="13"/>
      <c r="H713" s="14">
        <f>TRUNC(SUMIF(N708:N712, N707, H708:H712),0)</f>
        <v>80005</v>
      </c>
      <c r="I713" s="13"/>
      <c r="J713" s="14">
        <f>TRUNC(SUMIF(N708:N712, N707, J708:J712),0)</f>
        <v>2176</v>
      </c>
      <c r="K713" s="13"/>
      <c r="L713" s="14">
        <f>F713+H713+J713</f>
        <v>91608</v>
      </c>
      <c r="M713" s="8" t="s">
        <v>52</v>
      </c>
      <c r="N713" s="2" t="s">
        <v>72</v>
      </c>
      <c r="O713" s="2" t="s">
        <v>72</v>
      </c>
      <c r="P713" s="2" t="s">
        <v>52</v>
      </c>
      <c r="Q713" s="2" t="s">
        <v>52</v>
      </c>
      <c r="R713" s="2" t="s">
        <v>52</v>
      </c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2" t="s">
        <v>52</v>
      </c>
      <c r="AW713" s="2" t="s">
        <v>52</v>
      </c>
      <c r="AX713" s="2" t="s">
        <v>52</v>
      </c>
      <c r="AY713" s="2" t="s">
        <v>52</v>
      </c>
    </row>
    <row r="714" spans="1:51" ht="30" customHeight="1" x14ac:dyDescent="0.3">
      <c r="A714" s="9"/>
      <c r="B714" s="9"/>
      <c r="C714" s="9"/>
      <c r="D714" s="9"/>
      <c r="E714" s="13"/>
      <c r="F714" s="14"/>
      <c r="G714" s="13"/>
      <c r="H714" s="14"/>
      <c r="I714" s="13"/>
      <c r="J714" s="14"/>
      <c r="K714" s="13"/>
      <c r="L714" s="14"/>
      <c r="M714" s="9"/>
    </row>
    <row r="715" spans="1:51" ht="30" customHeight="1" x14ac:dyDescent="0.3">
      <c r="A715" s="41" t="s">
        <v>1813</v>
      </c>
      <c r="B715" s="41"/>
      <c r="C715" s="41"/>
      <c r="D715" s="41"/>
      <c r="E715" s="42"/>
      <c r="F715" s="43"/>
      <c r="G715" s="42"/>
      <c r="H715" s="43"/>
      <c r="I715" s="42"/>
      <c r="J715" s="43"/>
      <c r="K715" s="42"/>
      <c r="L715" s="43"/>
      <c r="M715" s="41"/>
      <c r="N715" s="1" t="s">
        <v>1360</v>
      </c>
    </row>
    <row r="716" spans="1:51" ht="30" customHeight="1" x14ac:dyDescent="0.3">
      <c r="A716" s="8" t="s">
        <v>1174</v>
      </c>
      <c r="B716" s="8" t="s">
        <v>1814</v>
      </c>
      <c r="C716" s="8" t="s">
        <v>805</v>
      </c>
      <c r="D716" s="9">
        <v>1.5674999999999999</v>
      </c>
      <c r="E716" s="13">
        <f>단가대비표!O31</f>
        <v>670</v>
      </c>
      <c r="F716" s="14">
        <f>TRUNC(E716*D716,1)</f>
        <v>1050.2</v>
      </c>
      <c r="G716" s="13">
        <f>단가대비표!P31</f>
        <v>0</v>
      </c>
      <c r="H716" s="14">
        <f>TRUNC(G716*D716,1)</f>
        <v>0</v>
      </c>
      <c r="I716" s="13">
        <f>단가대비표!V31</f>
        <v>0</v>
      </c>
      <c r="J716" s="14">
        <f>TRUNC(I716*D716,1)</f>
        <v>0</v>
      </c>
      <c r="K716" s="13">
        <f t="shared" ref="K716:L720" si="112">TRUNC(E716+G716+I716,1)</f>
        <v>670</v>
      </c>
      <c r="L716" s="14">
        <f t="shared" si="112"/>
        <v>1050.2</v>
      </c>
      <c r="M716" s="8" t="s">
        <v>1815</v>
      </c>
      <c r="N716" s="2" t="s">
        <v>1360</v>
      </c>
      <c r="O716" s="2" t="s">
        <v>1816</v>
      </c>
      <c r="P716" s="2" t="s">
        <v>65</v>
      </c>
      <c r="Q716" s="2" t="s">
        <v>65</v>
      </c>
      <c r="R716" s="2" t="s">
        <v>64</v>
      </c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2" t="s">
        <v>52</v>
      </c>
      <c r="AW716" s="2" t="s">
        <v>1817</v>
      </c>
      <c r="AX716" s="2" t="s">
        <v>52</v>
      </c>
      <c r="AY716" s="2" t="s">
        <v>52</v>
      </c>
    </row>
    <row r="717" spans="1:51" ht="30" customHeight="1" x14ac:dyDescent="0.3">
      <c r="A717" s="8" t="s">
        <v>1311</v>
      </c>
      <c r="B717" s="8" t="s">
        <v>1804</v>
      </c>
      <c r="C717" s="8" t="s">
        <v>805</v>
      </c>
      <c r="D717" s="9">
        <v>1.4928999999999999</v>
      </c>
      <c r="E717" s="13">
        <f>일위대가목록!E115</f>
        <v>105</v>
      </c>
      <c r="F717" s="14">
        <f>TRUNC(E717*D717,1)</f>
        <v>156.69999999999999</v>
      </c>
      <c r="G717" s="13">
        <f>일위대가목록!F115</f>
        <v>7161</v>
      </c>
      <c r="H717" s="14">
        <f>TRUNC(G717*D717,1)</f>
        <v>10690.6</v>
      </c>
      <c r="I717" s="13">
        <f>일위대가목록!G115</f>
        <v>231</v>
      </c>
      <c r="J717" s="14">
        <f>TRUNC(I717*D717,1)</f>
        <v>344.8</v>
      </c>
      <c r="K717" s="13">
        <f t="shared" si="112"/>
        <v>7497</v>
      </c>
      <c r="L717" s="14">
        <f t="shared" si="112"/>
        <v>11192.1</v>
      </c>
      <c r="M717" s="8" t="s">
        <v>1805</v>
      </c>
      <c r="N717" s="2" t="s">
        <v>1360</v>
      </c>
      <c r="O717" s="2" t="s">
        <v>1806</v>
      </c>
      <c r="P717" s="2" t="s">
        <v>64</v>
      </c>
      <c r="Q717" s="2" t="s">
        <v>65</v>
      </c>
      <c r="R717" s="2" t="s">
        <v>65</v>
      </c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2" t="s">
        <v>52</v>
      </c>
      <c r="AW717" s="2" t="s">
        <v>1818</v>
      </c>
      <c r="AX717" s="2" t="s">
        <v>52</v>
      </c>
      <c r="AY717" s="2" t="s">
        <v>52</v>
      </c>
    </row>
    <row r="718" spans="1:51" ht="30" customHeight="1" x14ac:dyDescent="0.3">
      <c r="A718" s="8" t="s">
        <v>507</v>
      </c>
      <c r="B718" s="8" t="s">
        <v>1780</v>
      </c>
      <c r="C718" s="8" t="s">
        <v>83</v>
      </c>
      <c r="D718" s="9">
        <v>0.43330000000000002</v>
      </c>
      <c r="E718" s="13">
        <v>508</v>
      </c>
      <c r="F718" s="14">
        <f>TRUNC(E718*D718,1)</f>
        <v>220.1</v>
      </c>
      <c r="G718" s="13">
        <v>3422</v>
      </c>
      <c r="H718" s="14">
        <f>TRUNC(G718*D718,1)</f>
        <v>1482.7</v>
      </c>
      <c r="I718" s="13">
        <v>0</v>
      </c>
      <c r="J718" s="14">
        <f>TRUNC(I718*D718,1)</f>
        <v>0</v>
      </c>
      <c r="K718" s="13">
        <f t="shared" si="112"/>
        <v>3930</v>
      </c>
      <c r="L718" s="14">
        <f t="shared" si="112"/>
        <v>1702.8</v>
      </c>
      <c r="M718" s="8" t="s">
        <v>1808</v>
      </c>
      <c r="N718" s="2" t="s">
        <v>1360</v>
      </c>
      <c r="O718" s="2" t="s">
        <v>1809</v>
      </c>
      <c r="P718" s="2" t="s">
        <v>64</v>
      </c>
      <c r="Q718" s="2" t="s">
        <v>65</v>
      </c>
      <c r="R718" s="2" t="s">
        <v>65</v>
      </c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2" t="s">
        <v>52</v>
      </c>
      <c r="AW718" s="2" t="s">
        <v>1819</v>
      </c>
      <c r="AX718" s="2" t="s">
        <v>52</v>
      </c>
      <c r="AY718" s="2" t="s">
        <v>52</v>
      </c>
    </row>
    <row r="719" spans="1:51" ht="30" customHeight="1" x14ac:dyDescent="0.3">
      <c r="A719" s="8" t="s">
        <v>512</v>
      </c>
      <c r="B719" s="8" t="s">
        <v>513</v>
      </c>
      <c r="C719" s="8" t="s">
        <v>83</v>
      </c>
      <c r="D719" s="9">
        <v>0.43330000000000002</v>
      </c>
      <c r="E719" s="13">
        <f>일위대가목록!E71</f>
        <v>850</v>
      </c>
      <c r="F719" s="14">
        <f>TRUNC(E719*D719,1)</f>
        <v>368.3</v>
      </c>
      <c r="G719" s="13">
        <f>일위대가목록!F71</f>
        <v>9127</v>
      </c>
      <c r="H719" s="14">
        <f>TRUNC(G719*D719,1)</f>
        <v>3954.7</v>
      </c>
      <c r="I719" s="13">
        <f>일위대가목록!G71</f>
        <v>0</v>
      </c>
      <c r="J719" s="14">
        <f>TRUNC(I719*D719,1)</f>
        <v>0</v>
      </c>
      <c r="K719" s="13">
        <f t="shared" si="112"/>
        <v>9977</v>
      </c>
      <c r="L719" s="14">
        <f t="shared" si="112"/>
        <v>4323</v>
      </c>
      <c r="M719" s="8" t="s">
        <v>514</v>
      </c>
      <c r="N719" s="2" t="s">
        <v>1360</v>
      </c>
      <c r="O719" s="2" t="s">
        <v>515</v>
      </c>
      <c r="P719" s="2" t="s">
        <v>64</v>
      </c>
      <c r="Q719" s="2" t="s">
        <v>65</v>
      </c>
      <c r="R719" s="2" t="s">
        <v>65</v>
      </c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2" t="s">
        <v>52</v>
      </c>
      <c r="AW719" s="2" t="s">
        <v>1820</v>
      </c>
      <c r="AX719" s="2" t="s">
        <v>52</v>
      </c>
      <c r="AY719" s="2" t="s">
        <v>52</v>
      </c>
    </row>
    <row r="720" spans="1:51" ht="30" customHeight="1" x14ac:dyDescent="0.3">
      <c r="A720" s="8" t="s">
        <v>1189</v>
      </c>
      <c r="B720" s="8" t="s">
        <v>1316</v>
      </c>
      <c r="C720" s="8" t="s">
        <v>805</v>
      </c>
      <c r="D720" s="9">
        <v>-7.4999999999999997E-2</v>
      </c>
      <c r="E720" s="13">
        <f>단가대비표!O17</f>
        <v>190</v>
      </c>
      <c r="F720" s="14">
        <f>TRUNC(E720*D720,1)</f>
        <v>-14.2</v>
      </c>
      <c r="G720" s="13">
        <f>단가대비표!P17</f>
        <v>0</v>
      </c>
      <c r="H720" s="14">
        <f>TRUNC(G720*D720,1)</f>
        <v>0</v>
      </c>
      <c r="I720" s="13">
        <f>단가대비표!V17</f>
        <v>0</v>
      </c>
      <c r="J720" s="14">
        <f>TRUNC(I720*D720,1)</f>
        <v>0</v>
      </c>
      <c r="K720" s="13">
        <f t="shared" si="112"/>
        <v>190</v>
      </c>
      <c r="L720" s="14">
        <f t="shared" si="112"/>
        <v>-14.2</v>
      </c>
      <c r="M720" s="8" t="s">
        <v>1317</v>
      </c>
      <c r="N720" s="2" t="s">
        <v>1360</v>
      </c>
      <c r="O720" s="2" t="s">
        <v>1318</v>
      </c>
      <c r="P720" s="2" t="s">
        <v>65</v>
      </c>
      <c r="Q720" s="2" t="s">
        <v>65</v>
      </c>
      <c r="R720" s="2" t="s">
        <v>64</v>
      </c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2" t="s">
        <v>52</v>
      </c>
      <c r="AW720" s="2" t="s">
        <v>1821</v>
      </c>
      <c r="AX720" s="2" t="s">
        <v>52</v>
      </c>
      <c r="AY720" s="2" t="s">
        <v>52</v>
      </c>
    </row>
    <row r="721" spans="1:51" ht="30" customHeight="1" x14ac:dyDescent="0.3">
      <c r="A721" s="8" t="s">
        <v>730</v>
      </c>
      <c r="B721" s="8" t="s">
        <v>52</v>
      </c>
      <c r="C721" s="8" t="s">
        <v>52</v>
      </c>
      <c r="D721" s="9"/>
      <c r="E721" s="13"/>
      <c r="F721" s="14">
        <f>TRUNC(SUMIF(N716:N720, N715, F716:F720),0)</f>
        <v>1781</v>
      </c>
      <c r="G721" s="13"/>
      <c r="H721" s="14">
        <f>TRUNC(SUMIF(N716:N720, N715, H716:H720),0)</f>
        <v>16128</v>
      </c>
      <c r="I721" s="13"/>
      <c r="J721" s="14">
        <f>TRUNC(SUMIF(N716:N720, N715, J716:J720),0)</f>
        <v>344</v>
      </c>
      <c r="K721" s="13"/>
      <c r="L721" s="14">
        <f>F721+H721+J721</f>
        <v>18253</v>
      </c>
      <c r="M721" s="8" t="s">
        <v>52</v>
      </c>
      <c r="N721" s="2" t="s">
        <v>72</v>
      </c>
      <c r="O721" s="2" t="s">
        <v>72</v>
      </c>
      <c r="P721" s="2" t="s">
        <v>52</v>
      </c>
      <c r="Q721" s="2" t="s">
        <v>52</v>
      </c>
      <c r="R721" s="2" t="s">
        <v>52</v>
      </c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2" t="s">
        <v>52</v>
      </c>
      <c r="AW721" s="2" t="s">
        <v>52</v>
      </c>
      <c r="AX721" s="2" t="s">
        <v>52</v>
      </c>
      <c r="AY721" s="2" t="s">
        <v>52</v>
      </c>
    </row>
    <row r="722" spans="1:51" ht="30" customHeight="1" x14ac:dyDescent="0.3">
      <c r="A722" s="9"/>
      <c r="B722" s="9"/>
      <c r="C722" s="9"/>
      <c r="D722" s="9"/>
      <c r="E722" s="13"/>
      <c r="F722" s="14"/>
      <c r="G722" s="13"/>
      <c r="H722" s="14"/>
      <c r="I722" s="13"/>
      <c r="J722" s="14"/>
      <c r="K722" s="13"/>
      <c r="L722" s="14"/>
      <c r="M722" s="9"/>
    </row>
    <row r="723" spans="1:51" ht="30" customHeight="1" x14ac:dyDescent="0.3">
      <c r="A723" s="41" t="s">
        <v>1822</v>
      </c>
      <c r="B723" s="41"/>
      <c r="C723" s="41"/>
      <c r="D723" s="41"/>
      <c r="E723" s="42"/>
      <c r="F723" s="43"/>
      <c r="G723" s="42"/>
      <c r="H723" s="43"/>
      <c r="I723" s="42"/>
      <c r="J723" s="43"/>
      <c r="K723" s="42"/>
      <c r="L723" s="43"/>
      <c r="M723" s="41"/>
      <c r="N723" s="1" t="s">
        <v>1364</v>
      </c>
    </row>
    <row r="724" spans="1:51" ht="30" customHeight="1" x14ac:dyDescent="0.3">
      <c r="A724" s="8" t="s">
        <v>1022</v>
      </c>
      <c r="B724" s="8" t="s">
        <v>1823</v>
      </c>
      <c r="C724" s="8" t="s">
        <v>153</v>
      </c>
      <c r="D724" s="9">
        <v>1.05</v>
      </c>
      <c r="E724" s="13">
        <f>단가대비표!O133</f>
        <v>909</v>
      </c>
      <c r="F724" s="14">
        <f>TRUNC(E724*D724,1)</f>
        <v>954.4</v>
      </c>
      <c r="G724" s="13">
        <f>단가대비표!P133</f>
        <v>0</v>
      </c>
      <c r="H724" s="14">
        <f>TRUNC(G724*D724,1)</f>
        <v>0</v>
      </c>
      <c r="I724" s="13">
        <f>단가대비표!V133</f>
        <v>0</v>
      </c>
      <c r="J724" s="14">
        <f>TRUNC(I724*D724,1)</f>
        <v>0</v>
      </c>
      <c r="K724" s="13">
        <f t="shared" ref="K724:L727" si="113">TRUNC(E724+G724+I724,1)</f>
        <v>909</v>
      </c>
      <c r="L724" s="14">
        <f t="shared" si="113"/>
        <v>954.4</v>
      </c>
      <c r="M724" s="8" t="s">
        <v>1824</v>
      </c>
      <c r="N724" s="2" t="s">
        <v>1364</v>
      </c>
      <c r="O724" s="2" t="s">
        <v>1825</v>
      </c>
      <c r="P724" s="2" t="s">
        <v>65</v>
      </c>
      <c r="Q724" s="2" t="s">
        <v>65</v>
      </c>
      <c r="R724" s="2" t="s">
        <v>64</v>
      </c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2" t="s">
        <v>52</v>
      </c>
      <c r="AW724" s="2" t="s">
        <v>1826</v>
      </c>
      <c r="AX724" s="2" t="s">
        <v>52</v>
      </c>
      <c r="AY724" s="2" t="s">
        <v>52</v>
      </c>
    </row>
    <row r="725" spans="1:51" ht="30" customHeight="1" x14ac:dyDescent="0.3">
      <c r="A725" s="8" t="s">
        <v>1827</v>
      </c>
      <c r="B725" s="8" t="s">
        <v>1185</v>
      </c>
      <c r="C725" s="8" t="s">
        <v>805</v>
      </c>
      <c r="D725" s="9">
        <v>1.256</v>
      </c>
      <c r="E725" s="13">
        <f>일위대가목록!E116</f>
        <v>87</v>
      </c>
      <c r="F725" s="14">
        <f>TRUNC(E725*D725,1)</f>
        <v>109.2</v>
      </c>
      <c r="G725" s="13">
        <f>일위대가목록!F116</f>
        <v>6173</v>
      </c>
      <c r="H725" s="14">
        <f>TRUNC(G725*D725,1)</f>
        <v>7753.2</v>
      </c>
      <c r="I725" s="13">
        <f>일위대가목록!G116</f>
        <v>189</v>
      </c>
      <c r="J725" s="14">
        <f>TRUNC(I725*D725,1)</f>
        <v>237.3</v>
      </c>
      <c r="K725" s="13">
        <f t="shared" si="113"/>
        <v>6449</v>
      </c>
      <c r="L725" s="14">
        <f t="shared" si="113"/>
        <v>8099.7</v>
      </c>
      <c r="M725" s="8" t="s">
        <v>1828</v>
      </c>
      <c r="N725" s="2" t="s">
        <v>1364</v>
      </c>
      <c r="O725" s="2" t="s">
        <v>1829</v>
      </c>
      <c r="P725" s="2" t="s">
        <v>64</v>
      </c>
      <c r="Q725" s="2" t="s">
        <v>65</v>
      </c>
      <c r="R725" s="2" t="s">
        <v>65</v>
      </c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2" t="s">
        <v>52</v>
      </c>
      <c r="AW725" s="2" t="s">
        <v>1830</v>
      </c>
      <c r="AX725" s="2" t="s">
        <v>52</v>
      </c>
      <c r="AY725" s="2" t="s">
        <v>52</v>
      </c>
    </row>
    <row r="726" spans="1:51" ht="30" customHeight="1" x14ac:dyDescent="0.3">
      <c r="A726" s="8" t="s">
        <v>507</v>
      </c>
      <c r="B726" s="8" t="s">
        <v>1780</v>
      </c>
      <c r="C726" s="8" t="s">
        <v>83</v>
      </c>
      <c r="D726" s="9">
        <v>0.1</v>
      </c>
      <c r="E726" s="13">
        <v>508</v>
      </c>
      <c r="F726" s="14">
        <f>TRUNC(E726*D726,1)</f>
        <v>50.8</v>
      </c>
      <c r="G726" s="13">
        <v>3422</v>
      </c>
      <c r="H726" s="14">
        <f>TRUNC(G726*D726,1)</f>
        <v>342.2</v>
      </c>
      <c r="I726" s="13">
        <v>0</v>
      </c>
      <c r="J726" s="14">
        <f>TRUNC(I726*D726,1)</f>
        <v>0</v>
      </c>
      <c r="K726" s="13">
        <f t="shared" si="113"/>
        <v>3930</v>
      </c>
      <c r="L726" s="14">
        <f t="shared" si="113"/>
        <v>393</v>
      </c>
      <c r="M726" s="8" t="s">
        <v>1808</v>
      </c>
      <c r="N726" s="2" t="s">
        <v>1364</v>
      </c>
      <c r="O726" s="2" t="s">
        <v>1809</v>
      </c>
      <c r="P726" s="2" t="s">
        <v>64</v>
      </c>
      <c r="Q726" s="2" t="s">
        <v>65</v>
      </c>
      <c r="R726" s="2" t="s">
        <v>65</v>
      </c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2" t="s">
        <v>52</v>
      </c>
      <c r="AW726" s="2" t="s">
        <v>1831</v>
      </c>
      <c r="AX726" s="2" t="s">
        <v>52</v>
      </c>
      <c r="AY726" s="2" t="s">
        <v>52</v>
      </c>
    </row>
    <row r="727" spans="1:51" ht="30" customHeight="1" x14ac:dyDescent="0.3">
      <c r="A727" s="8" t="s">
        <v>1189</v>
      </c>
      <c r="B727" s="8" t="s">
        <v>1316</v>
      </c>
      <c r="C727" s="8" t="s">
        <v>805</v>
      </c>
      <c r="D727" s="9">
        <v>-6.2799999999999995E-2</v>
      </c>
      <c r="E727" s="13">
        <f>단가대비표!O17</f>
        <v>190</v>
      </c>
      <c r="F727" s="14">
        <f>TRUNC(E727*D727,1)</f>
        <v>-11.9</v>
      </c>
      <c r="G727" s="13">
        <f>단가대비표!P17</f>
        <v>0</v>
      </c>
      <c r="H727" s="14">
        <f>TRUNC(G727*D727,1)</f>
        <v>0</v>
      </c>
      <c r="I727" s="13">
        <f>단가대비표!V17</f>
        <v>0</v>
      </c>
      <c r="J727" s="14">
        <f>TRUNC(I727*D727,1)</f>
        <v>0</v>
      </c>
      <c r="K727" s="13">
        <f t="shared" si="113"/>
        <v>190</v>
      </c>
      <c r="L727" s="14">
        <f t="shared" si="113"/>
        <v>-11.9</v>
      </c>
      <c r="M727" s="8" t="s">
        <v>1317</v>
      </c>
      <c r="N727" s="2" t="s">
        <v>1364</v>
      </c>
      <c r="O727" s="2" t="s">
        <v>1318</v>
      </c>
      <c r="P727" s="2" t="s">
        <v>65</v>
      </c>
      <c r="Q727" s="2" t="s">
        <v>65</v>
      </c>
      <c r="R727" s="2" t="s">
        <v>64</v>
      </c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2" t="s">
        <v>52</v>
      </c>
      <c r="AW727" s="2" t="s">
        <v>1832</v>
      </c>
      <c r="AX727" s="2" t="s">
        <v>52</v>
      </c>
      <c r="AY727" s="2" t="s">
        <v>52</v>
      </c>
    </row>
    <row r="728" spans="1:51" ht="30" customHeight="1" x14ac:dyDescent="0.3">
      <c r="A728" s="8" t="s">
        <v>730</v>
      </c>
      <c r="B728" s="8" t="s">
        <v>52</v>
      </c>
      <c r="C728" s="8" t="s">
        <v>52</v>
      </c>
      <c r="D728" s="9"/>
      <c r="E728" s="13"/>
      <c r="F728" s="14">
        <f>TRUNC(SUMIF(N724:N727, N723, F724:F727),0)</f>
        <v>1102</v>
      </c>
      <c r="G728" s="13"/>
      <c r="H728" s="14">
        <f>TRUNC(SUMIF(N724:N727, N723, H724:H727),0)</f>
        <v>8095</v>
      </c>
      <c r="I728" s="13"/>
      <c r="J728" s="14">
        <f>TRUNC(SUMIF(N724:N727, N723, J724:J727),0)</f>
        <v>237</v>
      </c>
      <c r="K728" s="13"/>
      <c r="L728" s="14">
        <f>F728+H728+J728</f>
        <v>9434</v>
      </c>
      <c r="M728" s="8" t="s">
        <v>52</v>
      </c>
      <c r="N728" s="2" t="s">
        <v>72</v>
      </c>
      <c r="O728" s="2" t="s">
        <v>72</v>
      </c>
      <c r="P728" s="2" t="s">
        <v>52</v>
      </c>
      <c r="Q728" s="2" t="s">
        <v>52</v>
      </c>
      <c r="R728" s="2" t="s">
        <v>52</v>
      </c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2" t="s">
        <v>52</v>
      </c>
      <c r="AW728" s="2" t="s">
        <v>52</v>
      </c>
      <c r="AX728" s="2" t="s">
        <v>52</v>
      </c>
      <c r="AY728" s="2" t="s">
        <v>52</v>
      </c>
    </row>
    <row r="729" spans="1:51" ht="30" customHeight="1" x14ac:dyDescent="0.3">
      <c r="A729" s="9"/>
      <c r="B729" s="9"/>
      <c r="C729" s="9"/>
      <c r="D729" s="9"/>
      <c r="E729" s="13"/>
      <c r="F729" s="14"/>
      <c r="G729" s="13"/>
      <c r="H729" s="14"/>
      <c r="I729" s="13"/>
      <c r="J729" s="14"/>
      <c r="K729" s="13"/>
      <c r="L729" s="14"/>
      <c r="M729" s="9"/>
    </row>
    <row r="730" spans="1:51" ht="30" customHeight="1" x14ac:dyDescent="0.3">
      <c r="A730" s="41" t="s">
        <v>1833</v>
      </c>
      <c r="B730" s="41"/>
      <c r="C730" s="41"/>
      <c r="D730" s="41"/>
      <c r="E730" s="42"/>
      <c r="F730" s="43"/>
      <c r="G730" s="42"/>
      <c r="H730" s="43"/>
      <c r="I730" s="42"/>
      <c r="J730" s="43"/>
      <c r="K730" s="42"/>
      <c r="L730" s="43"/>
      <c r="M730" s="41"/>
      <c r="N730" s="1" t="s">
        <v>1806</v>
      </c>
    </row>
    <row r="731" spans="1:51" ht="30" customHeight="1" x14ac:dyDescent="0.3">
      <c r="A731" s="8" t="s">
        <v>1835</v>
      </c>
      <c r="B731" s="8" t="s">
        <v>1804</v>
      </c>
      <c r="C731" s="8" t="s">
        <v>805</v>
      </c>
      <c r="D731" s="9">
        <v>1</v>
      </c>
      <c r="E731" s="13">
        <v>90</v>
      </c>
      <c r="F731" s="14">
        <f>TRUNC(E731*D731,1)</f>
        <v>90</v>
      </c>
      <c r="G731" s="13">
        <v>5706</v>
      </c>
      <c r="H731" s="14">
        <f>TRUNC(G731*D731,1)</f>
        <v>5706</v>
      </c>
      <c r="I731" s="13">
        <v>185</v>
      </c>
      <c r="J731" s="14">
        <f>TRUNC(I731*D731,1)</f>
        <v>185</v>
      </c>
      <c r="K731" s="13">
        <f>TRUNC(E731+G731+I731,1)</f>
        <v>5981</v>
      </c>
      <c r="L731" s="14">
        <f>TRUNC(F731+H731+J731,1)</f>
        <v>5981</v>
      </c>
      <c r="M731" s="8" t="s">
        <v>1836</v>
      </c>
      <c r="N731" s="2" t="s">
        <v>1806</v>
      </c>
      <c r="O731" s="2" t="s">
        <v>1837</v>
      </c>
      <c r="P731" s="2" t="s">
        <v>64</v>
      </c>
      <c r="Q731" s="2" t="s">
        <v>65</v>
      </c>
      <c r="R731" s="2" t="s">
        <v>65</v>
      </c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2" t="s">
        <v>52</v>
      </c>
      <c r="AW731" s="2" t="s">
        <v>1838</v>
      </c>
      <c r="AX731" s="2" t="s">
        <v>52</v>
      </c>
      <c r="AY731" s="2" t="s">
        <v>52</v>
      </c>
    </row>
    <row r="732" spans="1:51" ht="30" customHeight="1" x14ac:dyDescent="0.3">
      <c r="A732" s="8" t="s">
        <v>1839</v>
      </c>
      <c r="B732" s="8" t="s">
        <v>1804</v>
      </c>
      <c r="C732" s="8" t="s">
        <v>805</v>
      </c>
      <c r="D732" s="9">
        <v>1</v>
      </c>
      <c r="E732" s="13">
        <v>15</v>
      </c>
      <c r="F732" s="14">
        <f>TRUNC(E732*D732,1)</f>
        <v>15</v>
      </c>
      <c r="G732" s="13">
        <v>1455</v>
      </c>
      <c r="H732" s="14">
        <f>TRUNC(G732*D732,1)</f>
        <v>1455</v>
      </c>
      <c r="I732" s="13">
        <v>46</v>
      </c>
      <c r="J732" s="14">
        <f>TRUNC(I732*D732,1)</f>
        <v>46</v>
      </c>
      <c r="K732" s="13">
        <f>TRUNC(E732+G732+I732,1)</f>
        <v>1516</v>
      </c>
      <c r="L732" s="14">
        <f>TRUNC(F732+H732+J732,1)</f>
        <v>1516</v>
      </c>
      <c r="M732" s="8" t="s">
        <v>1840</v>
      </c>
      <c r="N732" s="2" t="s">
        <v>1806</v>
      </c>
      <c r="O732" s="2" t="s">
        <v>1841</v>
      </c>
      <c r="P732" s="2" t="s">
        <v>64</v>
      </c>
      <c r="Q732" s="2" t="s">
        <v>65</v>
      </c>
      <c r="R732" s="2" t="s">
        <v>65</v>
      </c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2" t="s">
        <v>52</v>
      </c>
      <c r="AW732" s="2" t="s">
        <v>1842</v>
      </c>
      <c r="AX732" s="2" t="s">
        <v>52</v>
      </c>
      <c r="AY732" s="2" t="s">
        <v>52</v>
      </c>
    </row>
    <row r="733" spans="1:51" ht="30" customHeight="1" x14ac:dyDescent="0.3">
      <c r="A733" s="8" t="s">
        <v>730</v>
      </c>
      <c r="B733" s="8" t="s">
        <v>52</v>
      </c>
      <c r="C733" s="8" t="s">
        <v>52</v>
      </c>
      <c r="D733" s="9"/>
      <c r="E733" s="13"/>
      <c r="F733" s="14">
        <f>TRUNC(SUMIF(N731:N732, N730, F731:F732),0)</f>
        <v>105</v>
      </c>
      <c r="G733" s="13"/>
      <c r="H733" s="14">
        <f>TRUNC(SUMIF(N731:N732, N730, H731:H732),0)</f>
        <v>7161</v>
      </c>
      <c r="I733" s="13"/>
      <c r="J733" s="14">
        <f>TRUNC(SUMIF(N731:N732, N730, J731:J732),0)</f>
        <v>231</v>
      </c>
      <c r="K733" s="13"/>
      <c r="L733" s="14">
        <f>F733+H733+J733</f>
        <v>7497</v>
      </c>
      <c r="M733" s="8" t="s">
        <v>52</v>
      </c>
      <c r="N733" s="2" t="s">
        <v>72</v>
      </c>
      <c r="O733" s="2" t="s">
        <v>72</v>
      </c>
      <c r="P733" s="2" t="s">
        <v>52</v>
      </c>
      <c r="Q733" s="2" t="s">
        <v>52</v>
      </c>
      <c r="R733" s="2" t="s">
        <v>52</v>
      </c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2" t="s">
        <v>52</v>
      </c>
      <c r="AW733" s="2" t="s">
        <v>52</v>
      </c>
      <c r="AX733" s="2" t="s">
        <v>52</v>
      </c>
      <c r="AY733" s="2" t="s">
        <v>52</v>
      </c>
    </row>
    <row r="734" spans="1:51" ht="30" customHeight="1" x14ac:dyDescent="0.3">
      <c r="A734" s="9"/>
      <c r="B734" s="9"/>
      <c r="C734" s="9"/>
      <c r="D734" s="9"/>
      <c r="E734" s="13"/>
      <c r="F734" s="14"/>
      <c r="G734" s="13"/>
      <c r="H734" s="14"/>
      <c r="I734" s="13"/>
      <c r="J734" s="14"/>
      <c r="K734" s="13"/>
      <c r="L734" s="14"/>
      <c r="M734" s="9"/>
    </row>
    <row r="735" spans="1:51" ht="30" customHeight="1" x14ac:dyDescent="0.3">
      <c r="A735" s="41" t="s">
        <v>1843</v>
      </c>
      <c r="B735" s="41"/>
      <c r="C735" s="41"/>
      <c r="D735" s="41"/>
      <c r="E735" s="42"/>
      <c r="F735" s="43"/>
      <c r="G735" s="42"/>
      <c r="H735" s="43"/>
      <c r="I735" s="42"/>
      <c r="J735" s="43"/>
      <c r="K735" s="42"/>
      <c r="L735" s="43"/>
      <c r="M735" s="41"/>
      <c r="N735" s="1" t="s">
        <v>1829</v>
      </c>
    </row>
    <row r="736" spans="1:51" ht="30" customHeight="1" x14ac:dyDescent="0.3">
      <c r="A736" s="8" t="s">
        <v>1844</v>
      </c>
      <c r="B736" s="8" t="s">
        <v>1185</v>
      </c>
      <c r="C736" s="8" t="s">
        <v>805</v>
      </c>
      <c r="D736" s="9">
        <v>1</v>
      </c>
      <c r="E736" s="13">
        <v>75</v>
      </c>
      <c r="F736" s="14">
        <f>TRUNC(E736*D736,1)</f>
        <v>75</v>
      </c>
      <c r="G736" s="13">
        <v>4915</v>
      </c>
      <c r="H736" s="14">
        <f>TRUNC(G736*D736,1)</f>
        <v>4915</v>
      </c>
      <c r="I736" s="13">
        <v>150</v>
      </c>
      <c r="J736" s="14">
        <f>TRUNC(I736*D736,1)</f>
        <v>150</v>
      </c>
      <c r="K736" s="13">
        <f>TRUNC(E736+G736+I736,1)</f>
        <v>5140</v>
      </c>
      <c r="L736" s="14">
        <f>TRUNC(F736+H736+J736,1)</f>
        <v>5140</v>
      </c>
      <c r="M736" s="8" t="s">
        <v>1845</v>
      </c>
      <c r="N736" s="2" t="s">
        <v>1829</v>
      </c>
      <c r="O736" s="2" t="s">
        <v>1846</v>
      </c>
      <c r="P736" s="2" t="s">
        <v>64</v>
      </c>
      <c r="Q736" s="2" t="s">
        <v>65</v>
      </c>
      <c r="R736" s="2" t="s">
        <v>65</v>
      </c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2" t="s">
        <v>52</v>
      </c>
      <c r="AW736" s="2" t="s">
        <v>1847</v>
      </c>
      <c r="AX736" s="2" t="s">
        <v>52</v>
      </c>
      <c r="AY736" s="2" t="s">
        <v>52</v>
      </c>
    </row>
    <row r="737" spans="1:51" ht="30" customHeight="1" x14ac:dyDescent="0.3">
      <c r="A737" s="8" t="s">
        <v>1848</v>
      </c>
      <c r="B737" s="8" t="s">
        <v>1185</v>
      </c>
      <c r="C737" s="8" t="s">
        <v>805</v>
      </c>
      <c r="D737" s="9">
        <v>1</v>
      </c>
      <c r="E737" s="13">
        <v>12</v>
      </c>
      <c r="F737" s="14">
        <f>TRUNC(E737*D737,1)</f>
        <v>12</v>
      </c>
      <c r="G737" s="13">
        <v>1258</v>
      </c>
      <c r="H737" s="14">
        <f>TRUNC(G737*D737,1)</f>
        <v>1258</v>
      </c>
      <c r="I737" s="13">
        <v>39</v>
      </c>
      <c r="J737" s="14">
        <f>TRUNC(I737*D737,1)</f>
        <v>39</v>
      </c>
      <c r="K737" s="13">
        <f>TRUNC(E737+G737+I737,1)</f>
        <v>1309</v>
      </c>
      <c r="L737" s="14">
        <f>TRUNC(F737+H737+J737,1)</f>
        <v>1309</v>
      </c>
      <c r="M737" s="8" t="s">
        <v>1849</v>
      </c>
      <c r="N737" s="2" t="s">
        <v>1829</v>
      </c>
      <c r="O737" s="2" t="s">
        <v>1850</v>
      </c>
      <c r="P737" s="2" t="s">
        <v>64</v>
      </c>
      <c r="Q737" s="2" t="s">
        <v>65</v>
      </c>
      <c r="R737" s="2" t="s">
        <v>65</v>
      </c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2" t="s">
        <v>52</v>
      </c>
      <c r="AW737" s="2" t="s">
        <v>1851</v>
      </c>
      <c r="AX737" s="2" t="s">
        <v>52</v>
      </c>
      <c r="AY737" s="2" t="s">
        <v>52</v>
      </c>
    </row>
    <row r="738" spans="1:51" ht="30" customHeight="1" x14ac:dyDescent="0.3">
      <c r="A738" s="8" t="s">
        <v>730</v>
      </c>
      <c r="B738" s="8" t="s">
        <v>52</v>
      </c>
      <c r="C738" s="8" t="s">
        <v>52</v>
      </c>
      <c r="D738" s="9"/>
      <c r="E738" s="13"/>
      <c r="F738" s="14">
        <f>TRUNC(SUMIF(N736:N737, N735, F736:F737),0)</f>
        <v>87</v>
      </c>
      <c r="G738" s="13"/>
      <c r="H738" s="14">
        <f>TRUNC(SUMIF(N736:N737, N735, H736:H737),0)</f>
        <v>6173</v>
      </c>
      <c r="I738" s="13"/>
      <c r="J738" s="14">
        <f>TRUNC(SUMIF(N736:N737, N735, J736:J737),0)</f>
        <v>189</v>
      </c>
      <c r="K738" s="13"/>
      <c r="L738" s="14">
        <f>F738+H738+J738</f>
        <v>6449</v>
      </c>
      <c r="M738" s="8" t="s">
        <v>52</v>
      </c>
      <c r="N738" s="2" t="s">
        <v>72</v>
      </c>
      <c r="O738" s="2" t="s">
        <v>72</v>
      </c>
      <c r="P738" s="2" t="s">
        <v>52</v>
      </c>
      <c r="Q738" s="2" t="s">
        <v>52</v>
      </c>
      <c r="R738" s="2" t="s">
        <v>52</v>
      </c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2" t="s">
        <v>52</v>
      </c>
      <c r="AW738" s="2" t="s">
        <v>52</v>
      </c>
      <c r="AX738" s="2" t="s">
        <v>52</v>
      </c>
      <c r="AY738" s="2" t="s">
        <v>52</v>
      </c>
    </row>
    <row r="739" spans="1:51" ht="30" customHeight="1" x14ac:dyDescent="0.3">
      <c r="A739" s="9"/>
      <c r="B739" s="9"/>
      <c r="C739" s="9"/>
      <c r="D739" s="9"/>
      <c r="E739" s="13"/>
      <c r="F739" s="14"/>
      <c r="G739" s="13"/>
      <c r="H739" s="14"/>
      <c r="I739" s="13"/>
      <c r="J739" s="14"/>
      <c r="K739" s="13"/>
      <c r="L739" s="14"/>
      <c r="M739" s="9"/>
    </row>
    <row r="740" spans="1:51" ht="30" customHeight="1" x14ac:dyDescent="0.3">
      <c r="A740" s="41" t="s">
        <v>1852</v>
      </c>
      <c r="B740" s="41"/>
      <c r="C740" s="41"/>
      <c r="D740" s="41"/>
      <c r="E740" s="42"/>
      <c r="F740" s="43"/>
      <c r="G740" s="42"/>
      <c r="H740" s="43"/>
      <c r="I740" s="42"/>
      <c r="J740" s="43"/>
      <c r="K740" s="42"/>
      <c r="L740" s="43"/>
      <c r="M740" s="41"/>
      <c r="N740" s="1" t="s">
        <v>1544</v>
      </c>
    </row>
    <row r="741" spans="1:51" ht="30" customHeight="1" x14ac:dyDescent="0.3">
      <c r="A741" s="8" t="s">
        <v>1794</v>
      </c>
      <c r="B741" s="8" t="s">
        <v>786</v>
      </c>
      <c r="C741" s="8" t="s">
        <v>787</v>
      </c>
      <c r="D741" s="9">
        <v>1.2E-2</v>
      </c>
      <c r="E741" s="13">
        <f>단가대비표!O168</f>
        <v>0</v>
      </c>
      <c r="F741" s="14">
        <f>TRUNC(E741*D741,1)</f>
        <v>0</v>
      </c>
      <c r="G741" s="13">
        <f>단가대비표!P168</f>
        <v>200386</v>
      </c>
      <c r="H741" s="14">
        <f>TRUNC(G741*D741,1)</f>
        <v>2404.6</v>
      </c>
      <c r="I741" s="13">
        <f>단가대비표!V168</f>
        <v>0</v>
      </c>
      <c r="J741" s="14">
        <f>TRUNC(I741*D741,1)</f>
        <v>0</v>
      </c>
      <c r="K741" s="13">
        <f t="shared" ref="K741:L745" si="114">TRUNC(E741+G741+I741,1)</f>
        <v>200386</v>
      </c>
      <c r="L741" s="14">
        <f t="shared" si="114"/>
        <v>2404.6</v>
      </c>
      <c r="M741" s="8" t="s">
        <v>1795</v>
      </c>
      <c r="N741" s="2" t="s">
        <v>1544</v>
      </c>
      <c r="O741" s="2" t="s">
        <v>1796</v>
      </c>
      <c r="P741" s="2" t="s">
        <v>65</v>
      </c>
      <c r="Q741" s="2" t="s">
        <v>65</v>
      </c>
      <c r="R741" s="2" t="s">
        <v>64</v>
      </c>
      <c r="S741" s="3"/>
      <c r="T741" s="3"/>
      <c r="U741" s="3"/>
      <c r="V741" s="3">
        <v>1</v>
      </c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2" t="s">
        <v>52</v>
      </c>
      <c r="AW741" s="2" t="s">
        <v>1854</v>
      </c>
      <c r="AX741" s="2" t="s">
        <v>52</v>
      </c>
      <c r="AY741" s="2" t="s">
        <v>52</v>
      </c>
    </row>
    <row r="742" spans="1:51" ht="30" customHeight="1" x14ac:dyDescent="0.3">
      <c r="A742" s="8" t="s">
        <v>785</v>
      </c>
      <c r="B742" s="8" t="s">
        <v>786</v>
      </c>
      <c r="C742" s="8" t="s">
        <v>787</v>
      </c>
      <c r="D742" s="9">
        <v>2E-3</v>
      </c>
      <c r="E742" s="13">
        <f>단가대비표!O151</f>
        <v>0</v>
      </c>
      <c r="F742" s="14">
        <f>TRUNC(E742*D742,1)</f>
        <v>0</v>
      </c>
      <c r="G742" s="13">
        <f>단가대비표!P151</f>
        <v>138989</v>
      </c>
      <c r="H742" s="14">
        <f>TRUNC(G742*D742,1)</f>
        <v>277.89999999999998</v>
      </c>
      <c r="I742" s="13">
        <f>단가대비표!V151</f>
        <v>0</v>
      </c>
      <c r="J742" s="14">
        <f>TRUNC(I742*D742,1)</f>
        <v>0</v>
      </c>
      <c r="K742" s="13">
        <f t="shared" si="114"/>
        <v>138989</v>
      </c>
      <c r="L742" s="14">
        <f t="shared" si="114"/>
        <v>277.89999999999998</v>
      </c>
      <c r="M742" s="8" t="s">
        <v>788</v>
      </c>
      <c r="N742" s="2" t="s">
        <v>1544</v>
      </c>
      <c r="O742" s="2" t="s">
        <v>789</v>
      </c>
      <c r="P742" s="2" t="s">
        <v>65</v>
      </c>
      <c r="Q742" s="2" t="s">
        <v>65</v>
      </c>
      <c r="R742" s="2" t="s">
        <v>64</v>
      </c>
      <c r="S742" s="3"/>
      <c r="T742" s="3"/>
      <c r="U742" s="3"/>
      <c r="V742" s="3">
        <v>1</v>
      </c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2" t="s">
        <v>52</v>
      </c>
      <c r="AW742" s="2" t="s">
        <v>1855</v>
      </c>
      <c r="AX742" s="2" t="s">
        <v>52</v>
      </c>
      <c r="AY742" s="2" t="s">
        <v>52</v>
      </c>
    </row>
    <row r="743" spans="1:51" ht="30" customHeight="1" x14ac:dyDescent="0.3">
      <c r="A743" s="8" t="s">
        <v>1794</v>
      </c>
      <c r="B743" s="8" t="s">
        <v>786</v>
      </c>
      <c r="C743" s="8" t="s">
        <v>787</v>
      </c>
      <c r="D743" s="9">
        <v>1.2E-2</v>
      </c>
      <c r="E743" s="13">
        <f>단가대비표!O168</f>
        <v>0</v>
      </c>
      <c r="F743" s="14">
        <f>TRUNC(E743*D743,1)</f>
        <v>0</v>
      </c>
      <c r="G743" s="13">
        <f>단가대비표!P168</f>
        <v>200386</v>
      </c>
      <c r="H743" s="14">
        <f>TRUNC(G743*D743,1)</f>
        <v>2404.6</v>
      </c>
      <c r="I743" s="13">
        <f>단가대비표!V168</f>
        <v>0</v>
      </c>
      <c r="J743" s="14">
        <f>TRUNC(I743*D743,1)</f>
        <v>0</v>
      </c>
      <c r="K743" s="13">
        <f t="shared" si="114"/>
        <v>200386</v>
      </c>
      <c r="L743" s="14">
        <f t="shared" si="114"/>
        <v>2404.6</v>
      </c>
      <c r="M743" s="8" t="s">
        <v>1795</v>
      </c>
      <c r="N743" s="2" t="s">
        <v>1544</v>
      </c>
      <c r="O743" s="2" t="s">
        <v>1796</v>
      </c>
      <c r="P743" s="2" t="s">
        <v>65</v>
      </c>
      <c r="Q743" s="2" t="s">
        <v>65</v>
      </c>
      <c r="R743" s="2" t="s">
        <v>64</v>
      </c>
      <c r="S743" s="3"/>
      <c r="T743" s="3"/>
      <c r="U743" s="3"/>
      <c r="V743" s="3">
        <v>1</v>
      </c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2" t="s">
        <v>52</v>
      </c>
      <c r="AW743" s="2" t="s">
        <v>1854</v>
      </c>
      <c r="AX743" s="2" t="s">
        <v>52</v>
      </c>
      <c r="AY743" s="2" t="s">
        <v>52</v>
      </c>
    </row>
    <row r="744" spans="1:51" ht="30" customHeight="1" x14ac:dyDescent="0.3">
      <c r="A744" s="8" t="s">
        <v>785</v>
      </c>
      <c r="B744" s="8" t="s">
        <v>786</v>
      </c>
      <c r="C744" s="8" t="s">
        <v>787</v>
      </c>
      <c r="D744" s="9">
        <v>2E-3</v>
      </c>
      <c r="E744" s="13">
        <f>단가대비표!O151</f>
        <v>0</v>
      </c>
      <c r="F744" s="14">
        <f>TRUNC(E744*D744,1)</f>
        <v>0</v>
      </c>
      <c r="G744" s="13">
        <f>단가대비표!P151</f>
        <v>138989</v>
      </c>
      <c r="H744" s="14">
        <f>TRUNC(G744*D744,1)</f>
        <v>277.89999999999998</v>
      </c>
      <c r="I744" s="13">
        <f>단가대비표!V151</f>
        <v>0</v>
      </c>
      <c r="J744" s="14">
        <f>TRUNC(I744*D744,1)</f>
        <v>0</v>
      </c>
      <c r="K744" s="13">
        <f t="shared" si="114"/>
        <v>138989</v>
      </c>
      <c r="L744" s="14">
        <f t="shared" si="114"/>
        <v>277.89999999999998</v>
      </c>
      <c r="M744" s="8" t="s">
        <v>788</v>
      </c>
      <c r="N744" s="2" t="s">
        <v>1544</v>
      </c>
      <c r="O744" s="2" t="s">
        <v>789</v>
      </c>
      <c r="P744" s="2" t="s">
        <v>65</v>
      </c>
      <c r="Q744" s="2" t="s">
        <v>65</v>
      </c>
      <c r="R744" s="2" t="s">
        <v>64</v>
      </c>
      <c r="S744" s="3"/>
      <c r="T744" s="3"/>
      <c r="U744" s="3"/>
      <c r="V744" s="3">
        <v>1</v>
      </c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2" t="s">
        <v>52</v>
      </c>
      <c r="AW744" s="2" t="s">
        <v>1855</v>
      </c>
      <c r="AX744" s="2" t="s">
        <v>52</v>
      </c>
      <c r="AY744" s="2" t="s">
        <v>52</v>
      </c>
    </row>
    <row r="745" spans="1:51" ht="30" customHeight="1" x14ac:dyDescent="0.3">
      <c r="A745" s="8" t="s">
        <v>1761</v>
      </c>
      <c r="B745" s="8" t="s">
        <v>1856</v>
      </c>
      <c r="C745" s="8" t="s">
        <v>571</v>
      </c>
      <c r="D745" s="9">
        <v>1</v>
      </c>
      <c r="E745" s="13">
        <v>0</v>
      </c>
      <c r="F745" s="14">
        <f>TRUNC(E745*D745,1)</f>
        <v>0</v>
      </c>
      <c r="G745" s="13">
        <f>TRUNC(SUMIF(V741:V745, RIGHTB(O745, 1), H741:H745)*U745, 2)</f>
        <v>1073</v>
      </c>
      <c r="H745" s="14">
        <f>TRUNC(G745*D745,1)</f>
        <v>1073</v>
      </c>
      <c r="I745" s="13">
        <v>0</v>
      </c>
      <c r="J745" s="14">
        <f>TRUNC(I745*D745,1)</f>
        <v>0</v>
      </c>
      <c r="K745" s="13">
        <f t="shared" si="114"/>
        <v>1073</v>
      </c>
      <c r="L745" s="14">
        <f t="shared" si="114"/>
        <v>1073</v>
      </c>
      <c r="M745" s="8" t="s">
        <v>52</v>
      </c>
      <c r="N745" s="2" t="s">
        <v>1544</v>
      </c>
      <c r="O745" s="2" t="s">
        <v>728</v>
      </c>
      <c r="P745" s="2" t="s">
        <v>65</v>
      </c>
      <c r="Q745" s="2" t="s">
        <v>65</v>
      </c>
      <c r="R745" s="2" t="s">
        <v>65</v>
      </c>
      <c r="S745" s="3">
        <v>1</v>
      </c>
      <c r="T745" s="3">
        <v>1</v>
      </c>
      <c r="U745" s="3">
        <v>0.2</v>
      </c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2" t="s">
        <v>52</v>
      </c>
      <c r="AW745" s="2" t="s">
        <v>1857</v>
      </c>
      <c r="AX745" s="2" t="s">
        <v>52</v>
      </c>
      <c r="AY745" s="2" t="s">
        <v>52</v>
      </c>
    </row>
    <row r="746" spans="1:51" ht="30" customHeight="1" x14ac:dyDescent="0.3">
      <c r="A746" s="8" t="s">
        <v>730</v>
      </c>
      <c r="B746" s="8" t="s">
        <v>52</v>
      </c>
      <c r="C746" s="8" t="s">
        <v>52</v>
      </c>
      <c r="D746" s="9"/>
      <c r="E746" s="13"/>
      <c r="F746" s="14">
        <f>TRUNC(SUMIF(N741:N745, N740, F741:F745),0)</f>
        <v>0</v>
      </c>
      <c r="G746" s="13"/>
      <c r="H746" s="14">
        <f>TRUNC(SUMIF(N741:N745, N740, H741:H745),0)</f>
        <v>6438</v>
      </c>
      <c r="I746" s="13"/>
      <c r="J746" s="14">
        <f>TRUNC(SUMIF(N741:N745, N740, J741:J745),0)</f>
        <v>0</v>
      </c>
      <c r="K746" s="13"/>
      <c r="L746" s="14">
        <f>F746+H746+J746</f>
        <v>6438</v>
      </c>
      <c r="M746" s="8" t="s">
        <v>52</v>
      </c>
      <c r="N746" s="2" t="s">
        <v>72</v>
      </c>
      <c r="O746" s="2" t="s">
        <v>72</v>
      </c>
      <c r="P746" s="2" t="s">
        <v>52</v>
      </c>
      <c r="Q746" s="2" t="s">
        <v>52</v>
      </c>
      <c r="R746" s="2" t="s">
        <v>52</v>
      </c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2" t="s">
        <v>52</v>
      </c>
      <c r="AW746" s="2" t="s">
        <v>52</v>
      </c>
      <c r="AX746" s="2" t="s">
        <v>52</v>
      </c>
      <c r="AY746" s="2" t="s">
        <v>52</v>
      </c>
    </row>
    <row r="747" spans="1:51" ht="30" customHeight="1" x14ac:dyDescent="0.3">
      <c r="A747" s="9"/>
      <c r="B747" s="9"/>
      <c r="C747" s="9"/>
      <c r="D747" s="9"/>
      <c r="E747" s="13"/>
      <c r="F747" s="14"/>
      <c r="G747" s="13"/>
      <c r="H747" s="14"/>
      <c r="I747" s="13"/>
      <c r="J747" s="14"/>
      <c r="K747" s="13"/>
      <c r="L747" s="14"/>
      <c r="M747" s="9"/>
    </row>
    <row r="748" spans="1:51" ht="30" customHeight="1" x14ac:dyDescent="0.3">
      <c r="A748" s="41" t="s">
        <v>1858</v>
      </c>
      <c r="B748" s="41"/>
      <c r="C748" s="41"/>
      <c r="D748" s="41"/>
      <c r="E748" s="42"/>
      <c r="F748" s="43"/>
      <c r="G748" s="42"/>
      <c r="H748" s="43"/>
      <c r="I748" s="42"/>
      <c r="J748" s="43"/>
      <c r="K748" s="42"/>
      <c r="L748" s="43"/>
      <c r="M748" s="41"/>
      <c r="N748" s="1" t="s">
        <v>1577</v>
      </c>
    </row>
    <row r="749" spans="1:51" ht="30" customHeight="1" x14ac:dyDescent="0.3">
      <c r="A749" s="8" t="s">
        <v>1861</v>
      </c>
      <c r="B749" s="8" t="s">
        <v>1574</v>
      </c>
      <c r="C749" s="8" t="s">
        <v>77</v>
      </c>
      <c r="D749" s="9">
        <v>0.62660000000000005</v>
      </c>
      <c r="E749" s="13">
        <f>단가대비표!O7</f>
        <v>0</v>
      </c>
      <c r="F749" s="14">
        <f>TRUNC(E749*D749,1)</f>
        <v>0</v>
      </c>
      <c r="G749" s="13">
        <f>단가대비표!P7</f>
        <v>0</v>
      </c>
      <c r="H749" s="14">
        <f>TRUNC(G749*D749,1)</f>
        <v>0</v>
      </c>
      <c r="I749" s="13">
        <f>단가대비표!V7</f>
        <v>2786</v>
      </c>
      <c r="J749" s="14">
        <f>TRUNC(I749*D749,1)</f>
        <v>1745.7</v>
      </c>
      <c r="K749" s="13">
        <f t="shared" ref="K749:L752" si="115">TRUNC(E749+G749+I749,1)</f>
        <v>2786</v>
      </c>
      <c r="L749" s="14">
        <f t="shared" si="115"/>
        <v>1745.7</v>
      </c>
      <c r="M749" s="8" t="s">
        <v>1862</v>
      </c>
      <c r="N749" s="2" t="s">
        <v>1577</v>
      </c>
      <c r="O749" s="2" t="s">
        <v>1863</v>
      </c>
      <c r="P749" s="2" t="s">
        <v>65</v>
      </c>
      <c r="Q749" s="2" t="s">
        <v>65</v>
      </c>
      <c r="R749" s="2" t="s">
        <v>64</v>
      </c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2" t="s">
        <v>52</v>
      </c>
      <c r="AW749" s="2" t="s">
        <v>1864</v>
      </c>
      <c r="AX749" s="2" t="s">
        <v>52</v>
      </c>
      <c r="AY749" s="2" t="s">
        <v>52</v>
      </c>
    </row>
    <row r="750" spans="1:51" ht="30" customHeight="1" x14ac:dyDescent="0.3">
      <c r="A750" s="8" t="s">
        <v>1865</v>
      </c>
      <c r="B750" s="8" t="s">
        <v>1866</v>
      </c>
      <c r="C750" s="8" t="s">
        <v>871</v>
      </c>
      <c r="D750" s="9">
        <v>5.6</v>
      </c>
      <c r="E750" s="13">
        <f>단가대비표!O24</f>
        <v>1267</v>
      </c>
      <c r="F750" s="14">
        <f>TRUNC(E750*D750,1)</f>
        <v>7095.2</v>
      </c>
      <c r="G750" s="13">
        <f>단가대비표!P24</f>
        <v>0</v>
      </c>
      <c r="H750" s="14">
        <f>TRUNC(G750*D750,1)</f>
        <v>0</v>
      </c>
      <c r="I750" s="13">
        <f>단가대비표!V24</f>
        <v>0</v>
      </c>
      <c r="J750" s="14">
        <f>TRUNC(I750*D750,1)</f>
        <v>0</v>
      </c>
      <c r="K750" s="13">
        <f t="shared" si="115"/>
        <v>1267</v>
      </c>
      <c r="L750" s="14">
        <f t="shared" si="115"/>
        <v>7095.2</v>
      </c>
      <c r="M750" s="8" t="s">
        <v>1867</v>
      </c>
      <c r="N750" s="2" t="s">
        <v>1577</v>
      </c>
      <c r="O750" s="2" t="s">
        <v>1868</v>
      </c>
      <c r="P750" s="2" t="s">
        <v>65</v>
      </c>
      <c r="Q750" s="2" t="s">
        <v>65</v>
      </c>
      <c r="R750" s="2" t="s">
        <v>64</v>
      </c>
      <c r="S750" s="3"/>
      <c r="T750" s="3"/>
      <c r="U750" s="3"/>
      <c r="V750" s="3">
        <v>1</v>
      </c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2" t="s">
        <v>52</v>
      </c>
      <c r="AW750" s="2" t="s">
        <v>1869</v>
      </c>
      <c r="AX750" s="2" t="s">
        <v>52</v>
      </c>
      <c r="AY750" s="2" t="s">
        <v>52</v>
      </c>
    </row>
    <row r="751" spans="1:51" ht="30" customHeight="1" x14ac:dyDescent="0.3">
      <c r="A751" s="8" t="s">
        <v>1201</v>
      </c>
      <c r="B751" s="8" t="s">
        <v>1870</v>
      </c>
      <c r="C751" s="8" t="s">
        <v>571</v>
      </c>
      <c r="D751" s="9">
        <v>1</v>
      </c>
      <c r="E751" s="13">
        <f>TRUNC(SUMIF(V749:V752, RIGHTB(O751, 1), F749:F752)*U751, 2)</f>
        <v>1419.04</v>
      </c>
      <c r="F751" s="14">
        <f>TRUNC(E751*D751,1)</f>
        <v>1419</v>
      </c>
      <c r="G751" s="13">
        <v>0</v>
      </c>
      <c r="H751" s="14">
        <f>TRUNC(G751*D751,1)</f>
        <v>0</v>
      </c>
      <c r="I751" s="13">
        <v>0</v>
      </c>
      <c r="J751" s="14">
        <f>TRUNC(I751*D751,1)</f>
        <v>0</v>
      </c>
      <c r="K751" s="13">
        <f t="shared" si="115"/>
        <v>1419</v>
      </c>
      <c r="L751" s="14">
        <f t="shared" si="115"/>
        <v>1419</v>
      </c>
      <c r="M751" s="8" t="s">
        <v>52</v>
      </c>
      <c r="N751" s="2" t="s">
        <v>1577</v>
      </c>
      <c r="O751" s="2" t="s">
        <v>728</v>
      </c>
      <c r="P751" s="2" t="s">
        <v>65</v>
      </c>
      <c r="Q751" s="2" t="s">
        <v>65</v>
      </c>
      <c r="R751" s="2" t="s">
        <v>65</v>
      </c>
      <c r="S751" s="3">
        <v>0</v>
      </c>
      <c r="T751" s="3">
        <v>0</v>
      </c>
      <c r="U751" s="3">
        <v>0.2</v>
      </c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2" t="s">
        <v>52</v>
      </c>
      <c r="AW751" s="2" t="s">
        <v>1871</v>
      </c>
      <c r="AX751" s="2" t="s">
        <v>52</v>
      </c>
      <c r="AY751" s="2" t="s">
        <v>52</v>
      </c>
    </row>
    <row r="752" spans="1:51" ht="30" customHeight="1" x14ac:dyDescent="0.3">
      <c r="A752" s="8" t="s">
        <v>1872</v>
      </c>
      <c r="B752" s="8" t="s">
        <v>786</v>
      </c>
      <c r="C752" s="8" t="s">
        <v>787</v>
      </c>
      <c r="D752" s="9">
        <v>1</v>
      </c>
      <c r="E752" s="13">
        <f>TRUNC(단가대비표!O173*1/8*16/12*25/20, 1)</f>
        <v>0</v>
      </c>
      <c r="F752" s="14">
        <f>TRUNC(E752*D752,1)</f>
        <v>0</v>
      </c>
      <c r="G752" s="13">
        <f>TRUNC(단가대비표!P173*1/8*16/12*25/20, 1)</f>
        <v>28744.5</v>
      </c>
      <c r="H752" s="14">
        <f>TRUNC(G752*D752,1)</f>
        <v>28744.5</v>
      </c>
      <c r="I752" s="13">
        <f>TRUNC(단가대비표!V173*1/8*16/12*25/20, 1)</f>
        <v>0</v>
      </c>
      <c r="J752" s="14">
        <f>TRUNC(I752*D752,1)</f>
        <v>0</v>
      </c>
      <c r="K752" s="13">
        <f t="shared" si="115"/>
        <v>28744.5</v>
      </c>
      <c r="L752" s="14">
        <f t="shared" si="115"/>
        <v>28744.5</v>
      </c>
      <c r="M752" s="8" t="s">
        <v>1873</v>
      </c>
      <c r="N752" s="2" t="s">
        <v>1577</v>
      </c>
      <c r="O752" s="2" t="s">
        <v>1874</v>
      </c>
      <c r="P752" s="2" t="s">
        <v>65</v>
      </c>
      <c r="Q752" s="2" t="s">
        <v>65</v>
      </c>
      <c r="R752" s="2" t="s">
        <v>64</v>
      </c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2" t="s">
        <v>52</v>
      </c>
      <c r="AW752" s="2" t="s">
        <v>1875</v>
      </c>
      <c r="AX752" s="2" t="s">
        <v>64</v>
      </c>
      <c r="AY752" s="2" t="s">
        <v>52</v>
      </c>
    </row>
    <row r="753" spans="1:51" ht="30" customHeight="1" x14ac:dyDescent="0.3">
      <c r="A753" s="8" t="s">
        <v>730</v>
      </c>
      <c r="B753" s="8" t="s">
        <v>52</v>
      </c>
      <c r="C753" s="8" t="s">
        <v>52</v>
      </c>
      <c r="D753" s="9"/>
      <c r="E753" s="13"/>
      <c r="F753" s="14">
        <f>TRUNC(SUMIF(N749:N752, N748, F749:F752),0)</f>
        <v>8514</v>
      </c>
      <c r="G753" s="13"/>
      <c r="H753" s="14">
        <f>TRUNC(SUMIF(N749:N752, N748, H749:H752),0)</f>
        <v>28744</v>
      </c>
      <c r="I753" s="13"/>
      <c r="J753" s="14">
        <f>TRUNC(SUMIF(N749:N752, N748, J749:J752),0)</f>
        <v>1745</v>
      </c>
      <c r="K753" s="13"/>
      <c r="L753" s="14">
        <f>F753+H753+J753</f>
        <v>39003</v>
      </c>
      <c r="M753" s="8" t="s">
        <v>52</v>
      </c>
      <c r="N753" s="2" t="s">
        <v>72</v>
      </c>
      <c r="O753" s="2" t="s">
        <v>72</v>
      </c>
      <c r="P753" s="2" t="s">
        <v>52</v>
      </c>
      <c r="Q753" s="2" t="s">
        <v>52</v>
      </c>
      <c r="R753" s="2" t="s">
        <v>52</v>
      </c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2" t="s">
        <v>52</v>
      </c>
      <c r="AW753" s="2" t="s">
        <v>52</v>
      </c>
      <c r="AX753" s="2" t="s">
        <v>52</v>
      </c>
      <c r="AY753" s="2" t="s">
        <v>52</v>
      </c>
    </row>
    <row r="754" spans="1:51" ht="30" customHeight="1" x14ac:dyDescent="0.3">
      <c r="A754" s="9"/>
      <c r="B754" s="9"/>
      <c r="C754" s="9"/>
      <c r="D754" s="9"/>
      <c r="E754" s="13"/>
      <c r="F754" s="14"/>
      <c r="G754" s="13"/>
      <c r="H754" s="14"/>
      <c r="I754" s="13"/>
      <c r="J754" s="14"/>
      <c r="K754" s="13"/>
      <c r="L754" s="14"/>
      <c r="M754" s="9"/>
    </row>
    <row r="755" spans="1:51" ht="30" customHeight="1" x14ac:dyDescent="0.3">
      <c r="A755" s="41" t="s">
        <v>1876</v>
      </c>
      <c r="B755" s="41"/>
      <c r="C755" s="41"/>
      <c r="D755" s="41"/>
      <c r="E755" s="42"/>
      <c r="F755" s="43"/>
      <c r="G755" s="42"/>
      <c r="H755" s="43"/>
      <c r="I755" s="42"/>
      <c r="J755" s="43"/>
      <c r="K755" s="42"/>
      <c r="L755" s="43"/>
      <c r="M755" s="41"/>
      <c r="N755" s="1" t="s">
        <v>1588</v>
      </c>
    </row>
    <row r="756" spans="1:51" ht="30" customHeight="1" x14ac:dyDescent="0.3">
      <c r="A756" s="8" t="s">
        <v>1878</v>
      </c>
      <c r="B756" s="8" t="s">
        <v>1586</v>
      </c>
      <c r="C756" s="8" t="s">
        <v>77</v>
      </c>
      <c r="D756" s="9">
        <v>0.1663</v>
      </c>
      <c r="E756" s="13">
        <f>단가대비표!O9</f>
        <v>0</v>
      </c>
      <c r="F756" s="14">
        <f>TRUNC(E756*D756,1)</f>
        <v>0</v>
      </c>
      <c r="G756" s="13">
        <f>단가대비표!P9</f>
        <v>0</v>
      </c>
      <c r="H756" s="14">
        <f>TRUNC(G756*D756,1)</f>
        <v>0</v>
      </c>
      <c r="I756" s="13">
        <f>단가대비표!V9</f>
        <v>12192</v>
      </c>
      <c r="J756" s="14">
        <f>TRUNC(I756*D756,1)</f>
        <v>2027.5</v>
      </c>
      <c r="K756" s="13">
        <f t="shared" ref="K756:L759" si="116">TRUNC(E756+G756+I756,1)</f>
        <v>12192</v>
      </c>
      <c r="L756" s="14">
        <f t="shared" si="116"/>
        <v>2027.5</v>
      </c>
      <c r="M756" s="8" t="s">
        <v>1879</v>
      </c>
      <c r="N756" s="2" t="s">
        <v>1588</v>
      </c>
      <c r="O756" s="2" t="s">
        <v>1880</v>
      </c>
      <c r="P756" s="2" t="s">
        <v>65</v>
      </c>
      <c r="Q756" s="2" t="s">
        <v>65</v>
      </c>
      <c r="R756" s="2" t="s">
        <v>64</v>
      </c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2" t="s">
        <v>52</v>
      </c>
      <c r="AW756" s="2" t="s">
        <v>1881</v>
      </c>
      <c r="AX756" s="2" t="s">
        <v>52</v>
      </c>
      <c r="AY756" s="2" t="s">
        <v>52</v>
      </c>
    </row>
    <row r="757" spans="1:51" ht="30" customHeight="1" x14ac:dyDescent="0.3">
      <c r="A757" s="8" t="s">
        <v>1882</v>
      </c>
      <c r="B757" s="8" t="s">
        <v>1883</v>
      </c>
      <c r="C757" s="8" t="s">
        <v>871</v>
      </c>
      <c r="D757" s="9">
        <v>6.2</v>
      </c>
      <c r="E757" s="13">
        <f>단가대비표!O23</f>
        <v>1067</v>
      </c>
      <c r="F757" s="14">
        <f>TRUNC(E757*D757,1)</f>
        <v>6615.4</v>
      </c>
      <c r="G757" s="13">
        <f>단가대비표!P23</f>
        <v>0</v>
      </c>
      <c r="H757" s="14">
        <f>TRUNC(G757*D757,1)</f>
        <v>0</v>
      </c>
      <c r="I757" s="13">
        <f>단가대비표!V23</f>
        <v>0</v>
      </c>
      <c r="J757" s="14">
        <f>TRUNC(I757*D757,1)</f>
        <v>0</v>
      </c>
      <c r="K757" s="13">
        <f t="shared" si="116"/>
        <v>1067</v>
      </c>
      <c r="L757" s="14">
        <f t="shared" si="116"/>
        <v>6615.4</v>
      </c>
      <c r="M757" s="8" t="s">
        <v>1884</v>
      </c>
      <c r="N757" s="2" t="s">
        <v>1588</v>
      </c>
      <c r="O757" s="2" t="s">
        <v>1885</v>
      </c>
      <c r="P757" s="2" t="s">
        <v>65</v>
      </c>
      <c r="Q757" s="2" t="s">
        <v>65</v>
      </c>
      <c r="R757" s="2" t="s">
        <v>64</v>
      </c>
      <c r="S757" s="3"/>
      <c r="T757" s="3"/>
      <c r="U757" s="3"/>
      <c r="V757" s="3">
        <v>1</v>
      </c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2" t="s">
        <v>52</v>
      </c>
      <c r="AW757" s="2" t="s">
        <v>1886</v>
      </c>
      <c r="AX757" s="2" t="s">
        <v>52</v>
      </c>
      <c r="AY757" s="2" t="s">
        <v>52</v>
      </c>
    </row>
    <row r="758" spans="1:51" ht="30" customHeight="1" x14ac:dyDescent="0.3">
      <c r="A758" s="8" t="s">
        <v>1201</v>
      </c>
      <c r="B758" s="8" t="s">
        <v>1887</v>
      </c>
      <c r="C758" s="8" t="s">
        <v>571</v>
      </c>
      <c r="D758" s="9">
        <v>1</v>
      </c>
      <c r="E758" s="13">
        <f>TRUNC(SUMIF(V756:V759, RIGHTB(O758, 1), F756:F759)*U758, 2)</f>
        <v>1058.46</v>
      </c>
      <c r="F758" s="14">
        <f>TRUNC(E758*D758,1)</f>
        <v>1058.4000000000001</v>
      </c>
      <c r="G758" s="13">
        <v>0</v>
      </c>
      <c r="H758" s="14">
        <f>TRUNC(G758*D758,1)</f>
        <v>0</v>
      </c>
      <c r="I758" s="13">
        <v>0</v>
      </c>
      <c r="J758" s="14">
        <f>TRUNC(I758*D758,1)</f>
        <v>0</v>
      </c>
      <c r="K758" s="13">
        <f t="shared" si="116"/>
        <v>1058.4000000000001</v>
      </c>
      <c r="L758" s="14">
        <f t="shared" si="116"/>
        <v>1058.4000000000001</v>
      </c>
      <c r="M758" s="8" t="s">
        <v>52</v>
      </c>
      <c r="N758" s="2" t="s">
        <v>1588</v>
      </c>
      <c r="O758" s="2" t="s">
        <v>728</v>
      </c>
      <c r="P758" s="2" t="s">
        <v>65</v>
      </c>
      <c r="Q758" s="2" t="s">
        <v>65</v>
      </c>
      <c r="R758" s="2" t="s">
        <v>65</v>
      </c>
      <c r="S758" s="3">
        <v>0</v>
      </c>
      <c r="T758" s="3">
        <v>0</v>
      </c>
      <c r="U758" s="3">
        <v>0.16</v>
      </c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2" t="s">
        <v>52</v>
      </c>
      <c r="AW758" s="2" t="s">
        <v>1888</v>
      </c>
      <c r="AX758" s="2" t="s">
        <v>52</v>
      </c>
      <c r="AY758" s="2" t="s">
        <v>52</v>
      </c>
    </row>
    <row r="759" spans="1:51" ht="30" customHeight="1" x14ac:dyDescent="0.3">
      <c r="A759" s="8" t="s">
        <v>1889</v>
      </c>
      <c r="B759" s="8" t="s">
        <v>786</v>
      </c>
      <c r="C759" s="8" t="s">
        <v>787</v>
      </c>
      <c r="D759" s="9">
        <v>1</v>
      </c>
      <c r="E759" s="13">
        <f>TRUNC(단가대비표!O171*1/8*16/12*25/20, 1)</f>
        <v>0</v>
      </c>
      <c r="F759" s="14">
        <f>TRUNC(E759*D759,1)</f>
        <v>0</v>
      </c>
      <c r="G759" s="13">
        <f>TRUNC(단가대비표!P171*1/8*16/12*25/20, 1)</f>
        <v>42474.5</v>
      </c>
      <c r="H759" s="14">
        <f>TRUNC(G759*D759,1)</f>
        <v>42474.5</v>
      </c>
      <c r="I759" s="13">
        <f>TRUNC(단가대비표!V171*1/8*16/12*25/20, 1)</f>
        <v>0</v>
      </c>
      <c r="J759" s="14">
        <f>TRUNC(I759*D759,1)</f>
        <v>0</v>
      </c>
      <c r="K759" s="13">
        <f t="shared" si="116"/>
        <v>42474.5</v>
      </c>
      <c r="L759" s="14">
        <f t="shared" si="116"/>
        <v>42474.5</v>
      </c>
      <c r="M759" s="8" t="s">
        <v>1890</v>
      </c>
      <c r="N759" s="2" t="s">
        <v>1588</v>
      </c>
      <c r="O759" s="2" t="s">
        <v>1891</v>
      </c>
      <c r="P759" s="2" t="s">
        <v>65</v>
      </c>
      <c r="Q759" s="2" t="s">
        <v>65</v>
      </c>
      <c r="R759" s="2" t="s">
        <v>64</v>
      </c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2" t="s">
        <v>52</v>
      </c>
      <c r="AW759" s="2" t="s">
        <v>1892</v>
      </c>
      <c r="AX759" s="2" t="s">
        <v>64</v>
      </c>
      <c r="AY759" s="2" t="s">
        <v>52</v>
      </c>
    </row>
    <row r="760" spans="1:51" ht="30" customHeight="1" x14ac:dyDescent="0.3">
      <c r="A760" s="8" t="s">
        <v>730</v>
      </c>
      <c r="B760" s="8" t="s">
        <v>52</v>
      </c>
      <c r="C760" s="8" t="s">
        <v>52</v>
      </c>
      <c r="D760" s="9"/>
      <c r="E760" s="13"/>
      <c r="F760" s="14">
        <f>TRUNC(SUMIF(N756:N759, N755, F756:F759),0)</f>
        <v>7673</v>
      </c>
      <c r="G760" s="13"/>
      <c r="H760" s="14">
        <f>TRUNC(SUMIF(N756:N759, N755, H756:H759),0)</f>
        <v>42474</v>
      </c>
      <c r="I760" s="13"/>
      <c r="J760" s="14">
        <f>TRUNC(SUMIF(N756:N759, N755, J756:J759),0)</f>
        <v>2027</v>
      </c>
      <c r="K760" s="13"/>
      <c r="L760" s="14">
        <f>F760+H760+J760</f>
        <v>52174</v>
      </c>
      <c r="M760" s="8" t="s">
        <v>52</v>
      </c>
      <c r="N760" s="2" t="s">
        <v>72</v>
      </c>
      <c r="O760" s="2" t="s">
        <v>72</v>
      </c>
      <c r="P760" s="2" t="s">
        <v>52</v>
      </c>
      <c r="Q760" s="2" t="s">
        <v>52</v>
      </c>
      <c r="R760" s="2" t="s">
        <v>52</v>
      </c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2" t="s">
        <v>52</v>
      </c>
      <c r="AW760" s="2" t="s">
        <v>52</v>
      </c>
      <c r="AX760" s="2" t="s">
        <v>52</v>
      </c>
      <c r="AY760" s="2" t="s">
        <v>52</v>
      </c>
    </row>
    <row r="761" spans="1:51" ht="30" customHeight="1" x14ac:dyDescent="0.3">
      <c r="A761" s="9"/>
      <c r="B761" s="9"/>
      <c r="C761" s="9"/>
      <c r="D761" s="9"/>
      <c r="E761" s="13"/>
      <c r="F761" s="14"/>
      <c r="G761" s="13"/>
      <c r="H761" s="14"/>
      <c r="I761" s="13"/>
      <c r="J761" s="14"/>
      <c r="K761" s="13"/>
      <c r="L761" s="14"/>
      <c r="M761" s="9"/>
    </row>
    <row r="762" spans="1:51" ht="30" customHeight="1" x14ac:dyDescent="0.3">
      <c r="A762" s="41" t="s">
        <v>1893</v>
      </c>
      <c r="B762" s="41"/>
      <c r="C762" s="41"/>
      <c r="D762" s="41"/>
      <c r="E762" s="42"/>
      <c r="F762" s="43"/>
      <c r="G762" s="42"/>
      <c r="H762" s="43"/>
      <c r="I762" s="42"/>
      <c r="J762" s="43"/>
      <c r="K762" s="42"/>
      <c r="L762" s="43"/>
      <c r="M762" s="41"/>
      <c r="N762" s="1" t="s">
        <v>1606</v>
      </c>
    </row>
    <row r="763" spans="1:51" ht="30" customHeight="1" x14ac:dyDescent="0.3">
      <c r="A763" s="8" t="s">
        <v>785</v>
      </c>
      <c r="B763" s="8" t="s">
        <v>786</v>
      </c>
      <c r="C763" s="8" t="s">
        <v>787</v>
      </c>
      <c r="D763" s="9">
        <v>0.03</v>
      </c>
      <c r="E763" s="13">
        <f>단가대비표!O151</f>
        <v>0</v>
      </c>
      <c r="F763" s="14">
        <f>TRUNC(E763*D763,1)</f>
        <v>0</v>
      </c>
      <c r="G763" s="13">
        <f>단가대비표!P151</f>
        <v>138989</v>
      </c>
      <c r="H763" s="14">
        <f>TRUNC(G763*D763,1)</f>
        <v>4169.6000000000004</v>
      </c>
      <c r="I763" s="13">
        <f>단가대비표!V151</f>
        <v>0</v>
      </c>
      <c r="J763" s="14">
        <f>TRUNC(I763*D763,1)</f>
        <v>0</v>
      </c>
      <c r="K763" s="13">
        <f>TRUNC(E763+G763+I763,1)</f>
        <v>138989</v>
      </c>
      <c r="L763" s="14">
        <f>TRUNC(F763+H763+J763,1)</f>
        <v>4169.6000000000004</v>
      </c>
      <c r="M763" s="8" t="s">
        <v>788</v>
      </c>
      <c r="N763" s="2" t="s">
        <v>1606</v>
      </c>
      <c r="O763" s="2" t="s">
        <v>789</v>
      </c>
      <c r="P763" s="2" t="s">
        <v>65</v>
      </c>
      <c r="Q763" s="2" t="s">
        <v>65</v>
      </c>
      <c r="R763" s="2" t="s">
        <v>64</v>
      </c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2" t="s">
        <v>52</v>
      </c>
      <c r="AW763" s="2" t="s">
        <v>1895</v>
      </c>
      <c r="AX763" s="2" t="s">
        <v>52</v>
      </c>
      <c r="AY763" s="2" t="s">
        <v>52</v>
      </c>
    </row>
    <row r="764" spans="1:51" ht="30" customHeight="1" x14ac:dyDescent="0.3">
      <c r="A764" s="8" t="s">
        <v>730</v>
      </c>
      <c r="B764" s="8" t="s">
        <v>52</v>
      </c>
      <c r="C764" s="8" t="s">
        <v>52</v>
      </c>
      <c r="D764" s="9"/>
      <c r="E764" s="13"/>
      <c r="F764" s="14">
        <f>TRUNC(SUMIF(N763:N763, N762, F763:F763),0)</f>
        <v>0</v>
      </c>
      <c r="G764" s="13"/>
      <c r="H764" s="14">
        <f>TRUNC(SUMIF(N763:N763, N762, H763:H763),0)</f>
        <v>4169</v>
      </c>
      <c r="I764" s="13"/>
      <c r="J764" s="14">
        <f>TRUNC(SUMIF(N763:N763, N762, J763:J763),0)</f>
        <v>0</v>
      </c>
      <c r="K764" s="13"/>
      <c r="L764" s="14">
        <f>F764+H764+J764</f>
        <v>4169</v>
      </c>
      <c r="M764" s="8" t="s">
        <v>52</v>
      </c>
      <c r="N764" s="2" t="s">
        <v>72</v>
      </c>
      <c r="O764" s="2" t="s">
        <v>72</v>
      </c>
      <c r="P764" s="2" t="s">
        <v>52</v>
      </c>
      <c r="Q764" s="2" t="s">
        <v>52</v>
      </c>
      <c r="R764" s="2" t="s">
        <v>52</v>
      </c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2" t="s">
        <v>52</v>
      </c>
      <c r="AW764" s="2" t="s">
        <v>52</v>
      </c>
      <c r="AX764" s="2" t="s">
        <v>52</v>
      </c>
      <c r="AY764" s="2" t="s">
        <v>52</v>
      </c>
    </row>
    <row r="765" spans="1:51" ht="30" customHeight="1" x14ac:dyDescent="0.3">
      <c r="A765" s="9"/>
      <c r="B765" s="9"/>
      <c r="C765" s="9"/>
      <c r="D765" s="9"/>
      <c r="E765" s="13"/>
      <c r="F765" s="14"/>
      <c r="G765" s="13"/>
      <c r="H765" s="14"/>
      <c r="I765" s="13"/>
      <c r="J765" s="14"/>
      <c r="K765" s="13"/>
      <c r="L765" s="14"/>
      <c r="M765" s="9"/>
    </row>
    <row r="766" spans="1:51" ht="30" customHeight="1" x14ac:dyDescent="0.3">
      <c r="A766" s="41" t="s">
        <v>1896</v>
      </c>
      <c r="B766" s="41"/>
      <c r="C766" s="41"/>
      <c r="D766" s="41"/>
      <c r="E766" s="42"/>
      <c r="F766" s="43"/>
      <c r="G766" s="42"/>
      <c r="H766" s="43"/>
      <c r="I766" s="42"/>
      <c r="J766" s="43"/>
      <c r="K766" s="42"/>
      <c r="L766" s="43"/>
      <c r="M766" s="41"/>
      <c r="N766" s="1" t="s">
        <v>1897</v>
      </c>
    </row>
    <row r="767" spans="1:51" ht="30" customHeight="1" x14ac:dyDescent="0.3">
      <c r="A767" s="8" t="s">
        <v>1902</v>
      </c>
      <c r="B767" s="8" t="s">
        <v>1899</v>
      </c>
      <c r="C767" s="8" t="s">
        <v>77</v>
      </c>
      <c r="D767" s="9">
        <v>0.27539999999999998</v>
      </c>
      <c r="E767" s="13">
        <f>단가대비표!O5</f>
        <v>0</v>
      </c>
      <c r="F767" s="14">
        <f>TRUNC(E767*D767,1)</f>
        <v>0</v>
      </c>
      <c r="G767" s="13">
        <f>단가대비표!P5</f>
        <v>0</v>
      </c>
      <c r="H767" s="14">
        <f>TRUNC(G767*D767,1)</f>
        <v>0</v>
      </c>
      <c r="I767" s="13">
        <f>단가대비표!V5</f>
        <v>33312</v>
      </c>
      <c r="J767" s="14">
        <f>TRUNC(I767*D767,1)</f>
        <v>9174.1</v>
      </c>
      <c r="K767" s="13">
        <f t="shared" ref="K767:L770" si="117">TRUNC(E767+G767+I767,1)</f>
        <v>33312</v>
      </c>
      <c r="L767" s="14">
        <f t="shared" si="117"/>
        <v>9174.1</v>
      </c>
      <c r="M767" s="8" t="s">
        <v>1903</v>
      </c>
      <c r="N767" s="2" t="s">
        <v>1897</v>
      </c>
      <c r="O767" s="2" t="s">
        <v>1904</v>
      </c>
      <c r="P767" s="2" t="s">
        <v>65</v>
      </c>
      <c r="Q767" s="2" t="s">
        <v>65</v>
      </c>
      <c r="R767" s="2" t="s">
        <v>64</v>
      </c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2" t="s">
        <v>52</v>
      </c>
      <c r="AW767" s="2" t="s">
        <v>1905</v>
      </c>
      <c r="AX767" s="2" t="s">
        <v>52</v>
      </c>
      <c r="AY767" s="2" t="s">
        <v>52</v>
      </c>
    </row>
    <row r="768" spans="1:51" ht="30" customHeight="1" x14ac:dyDescent="0.3">
      <c r="A768" s="8" t="s">
        <v>1882</v>
      </c>
      <c r="B768" s="8" t="s">
        <v>1883</v>
      </c>
      <c r="C768" s="8" t="s">
        <v>871</v>
      </c>
      <c r="D768" s="9">
        <v>9.3000000000000007</v>
      </c>
      <c r="E768" s="13">
        <f>단가대비표!O23</f>
        <v>1067</v>
      </c>
      <c r="F768" s="14">
        <f>TRUNC(E768*D768,1)</f>
        <v>9923.1</v>
      </c>
      <c r="G768" s="13">
        <f>단가대비표!P23</f>
        <v>0</v>
      </c>
      <c r="H768" s="14">
        <f>TRUNC(G768*D768,1)</f>
        <v>0</v>
      </c>
      <c r="I768" s="13">
        <f>단가대비표!V23</f>
        <v>0</v>
      </c>
      <c r="J768" s="14">
        <f>TRUNC(I768*D768,1)</f>
        <v>0</v>
      </c>
      <c r="K768" s="13">
        <f t="shared" si="117"/>
        <v>1067</v>
      </c>
      <c r="L768" s="14">
        <f t="shared" si="117"/>
        <v>9923.1</v>
      </c>
      <c r="M768" s="8" t="s">
        <v>1884</v>
      </c>
      <c r="N768" s="2" t="s">
        <v>1897</v>
      </c>
      <c r="O768" s="2" t="s">
        <v>1885</v>
      </c>
      <c r="P768" s="2" t="s">
        <v>65</v>
      </c>
      <c r="Q768" s="2" t="s">
        <v>65</v>
      </c>
      <c r="R768" s="2" t="s">
        <v>64</v>
      </c>
      <c r="S768" s="3"/>
      <c r="T768" s="3"/>
      <c r="U768" s="3"/>
      <c r="V768" s="3">
        <v>1</v>
      </c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2" t="s">
        <v>52</v>
      </c>
      <c r="AW768" s="2" t="s">
        <v>1906</v>
      </c>
      <c r="AX768" s="2" t="s">
        <v>52</v>
      </c>
      <c r="AY768" s="2" t="s">
        <v>52</v>
      </c>
    </row>
    <row r="769" spans="1:51" ht="30" customHeight="1" x14ac:dyDescent="0.3">
      <c r="A769" s="8" t="s">
        <v>1201</v>
      </c>
      <c r="B769" s="8" t="s">
        <v>1907</v>
      </c>
      <c r="C769" s="8" t="s">
        <v>571</v>
      </c>
      <c r="D769" s="9">
        <v>1</v>
      </c>
      <c r="E769" s="13">
        <f>TRUNC(SUMIF(V767:V770, RIGHTB(O769, 1), F767:F770)*U769, 2)</f>
        <v>3770.77</v>
      </c>
      <c r="F769" s="14">
        <f>TRUNC(E769*D769,1)</f>
        <v>3770.7</v>
      </c>
      <c r="G769" s="13">
        <v>0</v>
      </c>
      <c r="H769" s="14">
        <f>TRUNC(G769*D769,1)</f>
        <v>0</v>
      </c>
      <c r="I769" s="13">
        <v>0</v>
      </c>
      <c r="J769" s="14">
        <f>TRUNC(I769*D769,1)</f>
        <v>0</v>
      </c>
      <c r="K769" s="13">
        <f t="shared" si="117"/>
        <v>3770.7</v>
      </c>
      <c r="L769" s="14">
        <f t="shared" si="117"/>
        <v>3770.7</v>
      </c>
      <c r="M769" s="8" t="s">
        <v>52</v>
      </c>
      <c r="N769" s="2" t="s">
        <v>1897</v>
      </c>
      <c r="O769" s="2" t="s">
        <v>728</v>
      </c>
      <c r="P769" s="2" t="s">
        <v>65</v>
      </c>
      <c r="Q769" s="2" t="s">
        <v>65</v>
      </c>
      <c r="R769" s="2" t="s">
        <v>65</v>
      </c>
      <c r="S769" s="3">
        <v>0</v>
      </c>
      <c r="T769" s="3">
        <v>0</v>
      </c>
      <c r="U769" s="3">
        <v>0.38</v>
      </c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2" t="s">
        <v>52</v>
      </c>
      <c r="AW769" s="2" t="s">
        <v>1908</v>
      </c>
      <c r="AX769" s="2" t="s">
        <v>52</v>
      </c>
      <c r="AY769" s="2" t="s">
        <v>52</v>
      </c>
    </row>
    <row r="770" spans="1:51" ht="30" customHeight="1" x14ac:dyDescent="0.3">
      <c r="A770" s="8" t="s">
        <v>1909</v>
      </c>
      <c r="B770" s="8" t="s">
        <v>786</v>
      </c>
      <c r="C770" s="8" t="s">
        <v>787</v>
      </c>
      <c r="D770" s="9">
        <v>1</v>
      </c>
      <c r="E770" s="13">
        <f>TRUNC(단가대비표!O172*1/8*16/12*25/20, 1)</f>
        <v>0</v>
      </c>
      <c r="F770" s="14">
        <f>TRUNC(E770*D770,1)</f>
        <v>0</v>
      </c>
      <c r="G770" s="13">
        <f>TRUNC(단가대비표!P172*1/8*16/12*25/20, 1)</f>
        <v>36869.699999999997</v>
      </c>
      <c r="H770" s="14">
        <f>TRUNC(G770*D770,1)</f>
        <v>36869.699999999997</v>
      </c>
      <c r="I770" s="13">
        <f>TRUNC(단가대비표!V172*1/8*16/12*25/20, 1)</f>
        <v>0</v>
      </c>
      <c r="J770" s="14">
        <f>TRUNC(I770*D770,1)</f>
        <v>0</v>
      </c>
      <c r="K770" s="13">
        <f t="shared" si="117"/>
        <v>36869.699999999997</v>
      </c>
      <c r="L770" s="14">
        <f t="shared" si="117"/>
        <v>36869.699999999997</v>
      </c>
      <c r="M770" s="8" t="s">
        <v>1910</v>
      </c>
      <c r="N770" s="2" t="s">
        <v>1897</v>
      </c>
      <c r="O770" s="2" t="s">
        <v>1911</v>
      </c>
      <c r="P770" s="2" t="s">
        <v>65</v>
      </c>
      <c r="Q770" s="2" t="s">
        <v>65</v>
      </c>
      <c r="R770" s="2" t="s">
        <v>64</v>
      </c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2" t="s">
        <v>52</v>
      </c>
      <c r="AW770" s="2" t="s">
        <v>1912</v>
      </c>
      <c r="AX770" s="2" t="s">
        <v>64</v>
      </c>
      <c r="AY770" s="2" t="s">
        <v>52</v>
      </c>
    </row>
    <row r="771" spans="1:51" ht="30" customHeight="1" x14ac:dyDescent="0.3">
      <c r="A771" s="8" t="s">
        <v>730</v>
      </c>
      <c r="B771" s="8" t="s">
        <v>52</v>
      </c>
      <c r="C771" s="8" t="s">
        <v>52</v>
      </c>
      <c r="D771" s="9"/>
      <c r="E771" s="13"/>
      <c r="F771" s="14">
        <f>TRUNC(SUMIF(N767:N770, N766, F767:F770),0)</f>
        <v>13693</v>
      </c>
      <c r="G771" s="13"/>
      <c r="H771" s="14">
        <f>TRUNC(SUMIF(N767:N770, N766, H767:H770),0)</f>
        <v>36869</v>
      </c>
      <c r="I771" s="13"/>
      <c r="J771" s="14">
        <f>TRUNC(SUMIF(N767:N770, N766, J767:J770),0)</f>
        <v>9174</v>
      </c>
      <c r="K771" s="13"/>
      <c r="L771" s="14">
        <f>F771+H771+J771</f>
        <v>59736</v>
      </c>
      <c r="M771" s="8" t="s">
        <v>52</v>
      </c>
      <c r="N771" s="2" t="s">
        <v>72</v>
      </c>
      <c r="O771" s="2" t="s">
        <v>72</v>
      </c>
      <c r="P771" s="2" t="s">
        <v>52</v>
      </c>
      <c r="Q771" s="2" t="s">
        <v>52</v>
      </c>
      <c r="R771" s="2" t="s">
        <v>52</v>
      </c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2" t="s">
        <v>52</v>
      </c>
      <c r="AW771" s="2" t="s">
        <v>52</v>
      </c>
      <c r="AX771" s="2" t="s">
        <v>52</v>
      </c>
      <c r="AY771" s="2" t="s">
        <v>52</v>
      </c>
    </row>
  </sheetData>
  <mergeCells count="164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S2:S3"/>
    <mergeCell ref="AF2:AF3"/>
    <mergeCell ref="AG2:AG3"/>
    <mergeCell ref="AH2:AH3"/>
    <mergeCell ref="AI2:AI3"/>
    <mergeCell ref="AJ2:AJ3"/>
    <mergeCell ref="AK2:AK3"/>
    <mergeCell ref="Z2:Z3"/>
    <mergeCell ref="AA2:AA3"/>
    <mergeCell ref="AB2:AB3"/>
    <mergeCell ref="AC2:AC3"/>
    <mergeCell ref="AD2:AD3"/>
    <mergeCell ref="AE2:AE3"/>
    <mergeCell ref="AR2:AR3"/>
    <mergeCell ref="AS2:AS3"/>
    <mergeCell ref="AT2:AT3"/>
    <mergeCell ref="AU2:AU3"/>
    <mergeCell ref="AV2:AV3"/>
    <mergeCell ref="AW2:AW3"/>
    <mergeCell ref="AL2:AL3"/>
    <mergeCell ref="AM2:AM3"/>
    <mergeCell ref="AN2:AN3"/>
    <mergeCell ref="AO2:AO3"/>
    <mergeCell ref="AP2:AP3"/>
    <mergeCell ref="AQ2:AQ3"/>
    <mergeCell ref="A45:M45"/>
    <mergeCell ref="A50:M50"/>
    <mergeCell ref="A57:M57"/>
    <mergeCell ref="A65:M65"/>
    <mergeCell ref="A71:M71"/>
    <mergeCell ref="A75:M75"/>
    <mergeCell ref="A4:M4"/>
    <mergeCell ref="A11:M11"/>
    <mergeCell ref="A18:M18"/>
    <mergeCell ref="A31:M31"/>
    <mergeCell ref="A35:M35"/>
    <mergeCell ref="A39:M39"/>
    <mergeCell ref="A112:M112"/>
    <mergeCell ref="A117:M117"/>
    <mergeCell ref="A133:M133"/>
    <mergeCell ref="A150:M150"/>
    <mergeCell ref="A168:M168"/>
    <mergeCell ref="A182:M182"/>
    <mergeCell ref="A82:M82"/>
    <mergeCell ref="A87:M87"/>
    <mergeCell ref="A92:M92"/>
    <mergeCell ref="A97:M97"/>
    <mergeCell ref="A102:M102"/>
    <mergeCell ref="A107:M107"/>
    <mergeCell ref="A262:M262"/>
    <mergeCell ref="A267:M267"/>
    <mergeCell ref="A274:M274"/>
    <mergeCell ref="A280:M280"/>
    <mergeCell ref="A294:M294"/>
    <mergeCell ref="A309:M309"/>
    <mergeCell ref="A196:M196"/>
    <mergeCell ref="A212:M212"/>
    <mergeCell ref="A226:M226"/>
    <mergeCell ref="A238:M238"/>
    <mergeCell ref="A250:M250"/>
    <mergeCell ref="A255:M255"/>
    <mergeCell ref="A364:M364"/>
    <mergeCell ref="A369:M369"/>
    <mergeCell ref="A375:M375"/>
    <mergeCell ref="A379:M379"/>
    <mergeCell ref="A384:M384"/>
    <mergeCell ref="A388:M388"/>
    <mergeCell ref="A317:M317"/>
    <mergeCell ref="A327:M327"/>
    <mergeCell ref="A337:M337"/>
    <mergeCell ref="A347:M347"/>
    <mergeCell ref="A353:M353"/>
    <mergeCell ref="A358:M358"/>
    <mergeCell ref="A416:M416"/>
    <mergeCell ref="A421:M421"/>
    <mergeCell ref="A425:M425"/>
    <mergeCell ref="A430:M430"/>
    <mergeCell ref="A436:M436"/>
    <mergeCell ref="A442:M442"/>
    <mergeCell ref="A392:M392"/>
    <mergeCell ref="A396:M396"/>
    <mergeCell ref="A400:M400"/>
    <mergeCell ref="A404:M404"/>
    <mergeCell ref="A408:M408"/>
    <mergeCell ref="A412:M412"/>
    <mergeCell ref="A472:M472"/>
    <mergeCell ref="A477:M477"/>
    <mergeCell ref="A482:M482"/>
    <mergeCell ref="A488:M488"/>
    <mergeCell ref="A494:M494"/>
    <mergeCell ref="A500:M500"/>
    <mergeCell ref="A448:M448"/>
    <mergeCell ref="A452:M452"/>
    <mergeCell ref="A456:M456"/>
    <mergeCell ref="A460:M460"/>
    <mergeCell ref="A464:M464"/>
    <mergeCell ref="A468:M468"/>
    <mergeCell ref="A540:M540"/>
    <mergeCell ref="A548:M548"/>
    <mergeCell ref="A552:M552"/>
    <mergeCell ref="A557:M557"/>
    <mergeCell ref="A561:M561"/>
    <mergeCell ref="A565:M565"/>
    <mergeCell ref="A506:M506"/>
    <mergeCell ref="A512:M512"/>
    <mergeCell ref="A517:M517"/>
    <mergeCell ref="A522:M522"/>
    <mergeCell ref="A527:M527"/>
    <mergeCell ref="A532:M532"/>
    <mergeCell ref="A602:M602"/>
    <mergeCell ref="A609:M609"/>
    <mergeCell ref="A615:M615"/>
    <mergeCell ref="A620:M620"/>
    <mergeCell ref="A625:M625"/>
    <mergeCell ref="A631:M631"/>
    <mergeCell ref="A570:M570"/>
    <mergeCell ref="A575:M575"/>
    <mergeCell ref="A579:M579"/>
    <mergeCell ref="A583:M583"/>
    <mergeCell ref="A590:M590"/>
    <mergeCell ref="A597:M597"/>
    <mergeCell ref="A671:M671"/>
    <mergeCell ref="A677:M677"/>
    <mergeCell ref="A684:M684"/>
    <mergeCell ref="A690:M690"/>
    <mergeCell ref="A696:M696"/>
    <mergeCell ref="A702:M702"/>
    <mergeCell ref="A637:M637"/>
    <mergeCell ref="A643:M643"/>
    <mergeCell ref="A650:M650"/>
    <mergeCell ref="A656:M656"/>
    <mergeCell ref="A660:M660"/>
    <mergeCell ref="A665:M665"/>
    <mergeCell ref="A748:M748"/>
    <mergeCell ref="A755:M755"/>
    <mergeCell ref="A762:M762"/>
    <mergeCell ref="A766:M766"/>
    <mergeCell ref="A707:M707"/>
    <mergeCell ref="A715:M715"/>
    <mergeCell ref="A723:M723"/>
    <mergeCell ref="A730:M730"/>
    <mergeCell ref="A735:M735"/>
    <mergeCell ref="A740:M740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"/>
  <sheetViews>
    <sheetView topLeftCell="B1" workbookViewId="0">
      <selection sqref="A1:J1"/>
    </sheetView>
  </sheetViews>
  <sheetFormatPr defaultRowHeight="16.5" x14ac:dyDescent="0.3"/>
  <cols>
    <col min="1" max="1" width="11.625" hidden="1" customWidth="1"/>
    <col min="2" max="3" width="30.625" customWidth="1"/>
    <col min="4" max="4" width="4.625" customWidth="1"/>
    <col min="5" max="8" width="13.625" customWidth="1"/>
    <col min="9" max="9" width="8.625" customWidth="1"/>
    <col min="10" max="10" width="12.625" customWidth="1"/>
    <col min="11" max="11" width="11.625" hidden="1" customWidth="1"/>
  </cols>
  <sheetData>
    <row r="1" spans="1:11" ht="30" customHeight="1" x14ac:dyDescent="0.3">
      <c r="A1" s="39" t="s">
        <v>1913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ht="30" customHeight="1" x14ac:dyDescent="0.3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1" ht="30" customHeight="1" x14ac:dyDescent="0.3">
      <c r="A3" s="4" t="s">
        <v>692</v>
      </c>
      <c r="B3" s="4" t="s">
        <v>2</v>
      </c>
      <c r="C3" s="4" t="s">
        <v>3</v>
      </c>
      <c r="D3" s="4" t="s">
        <v>4</v>
      </c>
      <c r="E3" s="4" t="s">
        <v>693</v>
      </c>
      <c r="F3" s="4" t="s">
        <v>694</v>
      </c>
      <c r="G3" s="4" t="s">
        <v>695</v>
      </c>
      <c r="H3" s="4" t="s">
        <v>696</v>
      </c>
      <c r="I3" s="4" t="s">
        <v>697</v>
      </c>
      <c r="J3" s="4" t="s">
        <v>1914</v>
      </c>
      <c r="K3" s="1" t="s">
        <v>1915</v>
      </c>
    </row>
    <row r="4" spans="1:11" ht="30" customHeight="1" x14ac:dyDescent="0.3">
      <c r="A4" s="8" t="s">
        <v>665</v>
      </c>
      <c r="B4" s="8" t="s">
        <v>662</v>
      </c>
      <c r="C4" s="8" t="s">
        <v>663</v>
      </c>
      <c r="D4" s="8" t="s">
        <v>658</v>
      </c>
      <c r="E4" s="15">
        <v>0</v>
      </c>
      <c r="F4" s="15">
        <v>0</v>
      </c>
      <c r="G4" s="15">
        <v>1457</v>
      </c>
      <c r="H4" s="15">
        <v>1457</v>
      </c>
      <c r="I4" s="8" t="s">
        <v>664</v>
      </c>
      <c r="J4" s="8" t="s">
        <v>52</v>
      </c>
      <c r="K4" s="2" t="s">
        <v>665</v>
      </c>
    </row>
  </sheetData>
  <mergeCells count="2">
    <mergeCell ref="A1:J1"/>
    <mergeCell ref="A2:J2"/>
  </mergeCells>
  <phoneticPr fontId="1" type="noConversion"/>
  <pageMargins left="0.78740157480314954" right="0" top="0.39370078740157477" bottom="0.39370078740157477" header="0" footer="0"/>
  <pageSetup paperSize="9" scale="8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73"/>
  <sheetViews>
    <sheetView workbookViewId="0">
      <selection sqref="A1:F1"/>
    </sheetView>
  </sheetViews>
  <sheetFormatPr defaultRowHeight="16.5" x14ac:dyDescent="0.3"/>
  <cols>
    <col min="1" max="1" width="77.625" customWidth="1"/>
    <col min="2" max="5" width="13.625" customWidth="1"/>
    <col min="6" max="6" width="12.625" customWidth="1"/>
    <col min="7" max="8" width="11.625" hidden="1" customWidth="1"/>
    <col min="9" max="10" width="30.625" hidden="1" customWidth="1"/>
    <col min="11" max="11" width="6.625" hidden="1" customWidth="1"/>
    <col min="12" max="12" width="13.625" hidden="1" customWidth="1"/>
  </cols>
  <sheetData>
    <row r="1" spans="1:12" ht="30" customHeight="1" x14ac:dyDescent="0.3">
      <c r="A1" s="39" t="s">
        <v>1916</v>
      </c>
      <c r="B1" s="39"/>
      <c r="C1" s="39"/>
      <c r="D1" s="39"/>
      <c r="E1" s="39"/>
      <c r="F1" s="39"/>
    </row>
    <row r="2" spans="1:12" ht="30" customHeight="1" x14ac:dyDescent="0.3">
      <c r="A2" s="32" t="s">
        <v>1</v>
      </c>
      <c r="B2" s="32"/>
      <c r="C2" s="32"/>
      <c r="D2" s="32"/>
      <c r="E2" s="32"/>
      <c r="F2" s="32"/>
    </row>
    <row r="3" spans="1:12" ht="30" customHeight="1" x14ac:dyDescent="0.3">
      <c r="A3" s="4" t="s">
        <v>1917</v>
      </c>
      <c r="B3" s="4" t="s">
        <v>693</v>
      </c>
      <c r="C3" s="4" t="s">
        <v>694</v>
      </c>
      <c r="D3" s="4" t="s">
        <v>695</v>
      </c>
      <c r="E3" s="4" t="s">
        <v>696</v>
      </c>
      <c r="F3" s="4" t="s">
        <v>1914</v>
      </c>
      <c r="G3" s="1" t="s">
        <v>1915</v>
      </c>
      <c r="H3" s="1" t="s">
        <v>1918</v>
      </c>
      <c r="I3" s="1" t="s">
        <v>1919</v>
      </c>
      <c r="J3" s="1" t="s">
        <v>1920</v>
      </c>
      <c r="K3" s="1" t="s">
        <v>4</v>
      </c>
      <c r="L3" s="1" t="s">
        <v>5</v>
      </c>
    </row>
    <row r="4" spans="1:12" ht="20.100000000000001" customHeight="1" x14ac:dyDescent="0.3">
      <c r="A4" s="16" t="s">
        <v>1921</v>
      </c>
      <c r="B4" s="16"/>
      <c r="C4" s="16"/>
      <c r="D4" s="16"/>
      <c r="E4" s="16"/>
      <c r="F4" s="17" t="s">
        <v>52</v>
      </c>
      <c r="G4" s="1" t="s">
        <v>665</v>
      </c>
      <c r="I4" s="1" t="s">
        <v>662</v>
      </c>
      <c r="J4" s="1" t="s">
        <v>663</v>
      </c>
      <c r="K4" s="1" t="s">
        <v>658</v>
      </c>
    </row>
    <row r="5" spans="1:12" ht="20.100000000000001" customHeight="1" x14ac:dyDescent="0.3">
      <c r="A5" s="18" t="s">
        <v>52</v>
      </c>
      <c r="B5" s="19"/>
      <c r="C5" s="19"/>
      <c r="D5" s="19"/>
      <c r="E5" s="19"/>
      <c r="F5" s="18" t="s">
        <v>52</v>
      </c>
      <c r="G5" s="1" t="s">
        <v>665</v>
      </c>
      <c r="H5" s="1" t="s">
        <v>1922</v>
      </c>
      <c r="I5" s="1" t="s">
        <v>52</v>
      </c>
      <c r="J5" s="1" t="s">
        <v>52</v>
      </c>
      <c r="K5" s="1" t="s">
        <v>52</v>
      </c>
      <c r="L5">
        <v>1</v>
      </c>
    </row>
    <row r="6" spans="1:12" ht="20.100000000000001" customHeight="1" x14ac:dyDescent="0.3">
      <c r="A6" s="18" t="s">
        <v>1923</v>
      </c>
      <c r="B6" s="19">
        <v>0</v>
      </c>
      <c r="C6" s="19">
        <v>0</v>
      </c>
      <c r="D6" s="19">
        <v>0</v>
      </c>
      <c r="E6" s="19">
        <v>0</v>
      </c>
      <c r="F6" s="18" t="s">
        <v>52</v>
      </c>
      <c r="G6" s="1" t="s">
        <v>665</v>
      </c>
      <c r="H6" s="1" t="s">
        <v>1924</v>
      </c>
      <c r="I6" s="1" t="s">
        <v>1925</v>
      </c>
      <c r="J6" s="1" t="s">
        <v>52</v>
      </c>
      <c r="K6" s="1" t="s">
        <v>52</v>
      </c>
    </row>
    <row r="7" spans="1:12" ht="20.100000000000001" customHeight="1" x14ac:dyDescent="0.3">
      <c r="A7" s="18" t="s">
        <v>1926</v>
      </c>
      <c r="B7" s="19">
        <v>0</v>
      </c>
      <c r="C7" s="19">
        <v>0</v>
      </c>
      <c r="D7" s="19">
        <v>0</v>
      </c>
      <c r="E7" s="19">
        <v>0</v>
      </c>
      <c r="F7" s="18" t="s">
        <v>52</v>
      </c>
      <c r="G7" s="1" t="s">
        <v>665</v>
      </c>
      <c r="H7" s="1" t="s">
        <v>1924</v>
      </c>
      <c r="I7" s="1" t="s">
        <v>1926</v>
      </c>
      <c r="J7" s="1" t="s">
        <v>52</v>
      </c>
      <c r="K7" s="1" t="s">
        <v>52</v>
      </c>
    </row>
    <row r="8" spans="1:12" ht="20.100000000000001" customHeight="1" x14ac:dyDescent="0.3">
      <c r="A8" s="18" t="s">
        <v>1927</v>
      </c>
      <c r="B8" s="19">
        <v>0</v>
      </c>
      <c r="C8" s="19">
        <v>0</v>
      </c>
      <c r="D8" s="19">
        <v>0</v>
      </c>
      <c r="E8" s="19">
        <v>0</v>
      </c>
      <c r="F8" s="18" t="s">
        <v>52</v>
      </c>
      <c r="G8" s="1" t="s">
        <v>665</v>
      </c>
      <c r="H8" s="1" t="s">
        <v>1924</v>
      </c>
      <c r="I8" s="1" t="s">
        <v>1928</v>
      </c>
      <c r="J8" s="1" t="s">
        <v>52</v>
      </c>
      <c r="K8" s="1" t="s">
        <v>52</v>
      </c>
    </row>
    <row r="9" spans="1:12" ht="20.100000000000001" customHeight="1" x14ac:dyDescent="0.3">
      <c r="A9" s="18" t="s">
        <v>1929</v>
      </c>
      <c r="B9" s="19">
        <v>0</v>
      </c>
      <c r="C9" s="19">
        <v>0</v>
      </c>
      <c r="D9" s="19">
        <v>0</v>
      </c>
      <c r="E9" s="19">
        <v>0</v>
      </c>
      <c r="F9" s="18" t="s">
        <v>52</v>
      </c>
      <c r="G9" s="1" t="s">
        <v>665</v>
      </c>
      <c r="H9" s="1" t="s">
        <v>1924</v>
      </c>
      <c r="I9" s="1" t="s">
        <v>1930</v>
      </c>
      <c r="J9" s="1" t="s">
        <v>52</v>
      </c>
      <c r="K9" s="1" t="s">
        <v>52</v>
      </c>
    </row>
    <row r="10" spans="1:12" ht="20.100000000000001" customHeight="1" x14ac:dyDescent="0.3">
      <c r="A10" s="18" t="s">
        <v>1931</v>
      </c>
      <c r="B10" s="19">
        <v>0</v>
      </c>
      <c r="C10" s="19">
        <v>0</v>
      </c>
      <c r="D10" s="19">
        <v>0</v>
      </c>
      <c r="E10" s="19">
        <v>0</v>
      </c>
      <c r="F10" s="18" t="s">
        <v>52</v>
      </c>
      <c r="G10" s="1" t="s">
        <v>665</v>
      </c>
      <c r="H10" s="1" t="s">
        <v>1924</v>
      </c>
      <c r="I10" s="1" t="s">
        <v>1932</v>
      </c>
      <c r="J10" s="1" t="s">
        <v>52</v>
      </c>
      <c r="K10" s="1" t="s">
        <v>52</v>
      </c>
    </row>
    <row r="11" spans="1:12" ht="20.100000000000001" customHeight="1" x14ac:dyDescent="0.3">
      <c r="A11" s="18" t="s">
        <v>1926</v>
      </c>
      <c r="B11" s="19">
        <v>0</v>
      </c>
      <c r="C11" s="19">
        <v>0</v>
      </c>
      <c r="D11" s="19">
        <v>0</v>
      </c>
      <c r="E11" s="19">
        <v>0</v>
      </c>
      <c r="F11" s="18" t="s">
        <v>52</v>
      </c>
      <c r="G11" s="1" t="s">
        <v>665</v>
      </c>
      <c r="H11" s="1" t="s">
        <v>1924</v>
      </c>
      <c r="I11" s="1" t="s">
        <v>52</v>
      </c>
      <c r="J11" s="1" t="s">
        <v>52</v>
      </c>
      <c r="K11" s="1" t="s">
        <v>52</v>
      </c>
    </row>
    <row r="12" spans="1:12" ht="20.100000000000001" customHeight="1" x14ac:dyDescent="0.3">
      <c r="A12" s="18" t="s">
        <v>1933</v>
      </c>
      <c r="B12" s="19">
        <v>0</v>
      </c>
      <c r="C12" s="19">
        <v>0</v>
      </c>
      <c r="D12" s="19">
        <v>0</v>
      </c>
      <c r="E12" s="19">
        <v>0</v>
      </c>
      <c r="F12" s="18" t="s">
        <v>52</v>
      </c>
      <c r="G12" s="1" t="s">
        <v>665</v>
      </c>
      <c r="H12" s="1" t="s">
        <v>1924</v>
      </c>
      <c r="I12" s="1" t="s">
        <v>1934</v>
      </c>
      <c r="J12" s="1" t="s">
        <v>52</v>
      </c>
      <c r="K12" s="1" t="s">
        <v>52</v>
      </c>
    </row>
    <row r="13" spans="1:12" ht="20.100000000000001" customHeight="1" x14ac:dyDescent="0.3">
      <c r="A13" s="18" t="s">
        <v>1935</v>
      </c>
      <c r="B13" s="19">
        <v>0</v>
      </c>
      <c r="C13" s="19">
        <v>0</v>
      </c>
      <c r="D13" s="19">
        <v>0</v>
      </c>
      <c r="E13" s="19">
        <v>0</v>
      </c>
      <c r="F13" s="18" t="s">
        <v>52</v>
      </c>
      <c r="G13" s="1" t="s">
        <v>665</v>
      </c>
      <c r="H13" s="1" t="s">
        <v>1924</v>
      </c>
      <c r="I13" s="1" t="s">
        <v>1936</v>
      </c>
      <c r="J13" s="1" t="s">
        <v>52</v>
      </c>
      <c r="K13" s="1" t="s">
        <v>52</v>
      </c>
    </row>
    <row r="14" spans="1:12" ht="20.100000000000001" customHeight="1" x14ac:dyDescent="0.3">
      <c r="A14" s="18" t="s">
        <v>1937</v>
      </c>
      <c r="B14" s="19">
        <v>0</v>
      </c>
      <c r="C14" s="19">
        <v>0</v>
      </c>
      <c r="D14" s="19">
        <v>0</v>
      </c>
      <c r="E14" s="19">
        <v>0</v>
      </c>
      <c r="F14" s="18" t="s">
        <v>52</v>
      </c>
      <c r="G14" s="1" t="s">
        <v>665</v>
      </c>
      <c r="H14" s="1" t="s">
        <v>1924</v>
      </c>
      <c r="I14" s="1" t="s">
        <v>1938</v>
      </c>
      <c r="J14" s="1" t="s">
        <v>52</v>
      </c>
      <c r="K14" s="1" t="s">
        <v>52</v>
      </c>
    </row>
    <row r="15" spans="1:12" ht="20.100000000000001" customHeight="1" x14ac:dyDescent="0.3">
      <c r="A15" s="18" t="s">
        <v>1939</v>
      </c>
      <c r="B15" s="19">
        <v>0</v>
      </c>
      <c r="C15" s="19">
        <v>0</v>
      </c>
      <c r="D15" s="19">
        <v>0</v>
      </c>
      <c r="E15" s="19">
        <v>0</v>
      </c>
      <c r="F15" s="18" t="s">
        <v>52</v>
      </c>
      <c r="G15" s="1" t="s">
        <v>665</v>
      </c>
      <c r="H15" s="1" t="s">
        <v>1924</v>
      </c>
      <c r="I15" s="1" t="s">
        <v>1940</v>
      </c>
      <c r="J15" s="1" t="s">
        <v>52</v>
      </c>
      <c r="K15" s="1" t="s">
        <v>52</v>
      </c>
    </row>
    <row r="16" spans="1:12" ht="20.100000000000001" customHeight="1" x14ac:dyDescent="0.3">
      <c r="A16" s="18" t="s">
        <v>1941</v>
      </c>
      <c r="B16" s="19">
        <v>0</v>
      </c>
      <c r="C16" s="19">
        <v>0</v>
      </c>
      <c r="D16" s="19">
        <v>0</v>
      </c>
      <c r="E16" s="19">
        <v>0</v>
      </c>
      <c r="F16" s="18" t="s">
        <v>52</v>
      </c>
      <c r="G16" s="1" t="s">
        <v>665</v>
      </c>
      <c r="H16" s="1" t="s">
        <v>1924</v>
      </c>
      <c r="I16" s="1" t="s">
        <v>1942</v>
      </c>
      <c r="J16" s="1" t="s">
        <v>52</v>
      </c>
      <c r="K16" s="1" t="s">
        <v>52</v>
      </c>
    </row>
    <row r="17" spans="1:11" ht="20.100000000000001" customHeight="1" x14ac:dyDescent="0.3">
      <c r="A17" s="18" t="s">
        <v>1943</v>
      </c>
      <c r="B17" s="19">
        <v>0</v>
      </c>
      <c r="C17" s="19">
        <v>0</v>
      </c>
      <c r="D17" s="19">
        <v>0</v>
      </c>
      <c r="E17" s="19">
        <v>0</v>
      </c>
      <c r="F17" s="18" t="s">
        <v>52</v>
      </c>
      <c r="G17" s="1" t="s">
        <v>665</v>
      </c>
      <c r="H17" s="1" t="s">
        <v>1924</v>
      </c>
      <c r="I17" s="1" t="s">
        <v>1944</v>
      </c>
      <c r="J17" s="1" t="s">
        <v>52</v>
      </c>
      <c r="K17" s="1" t="s">
        <v>52</v>
      </c>
    </row>
    <row r="18" spans="1:11" ht="20.100000000000001" customHeight="1" x14ac:dyDescent="0.3">
      <c r="A18" s="18" t="s">
        <v>1945</v>
      </c>
      <c r="B18" s="19">
        <v>0</v>
      </c>
      <c r="C18" s="19">
        <v>0</v>
      </c>
      <c r="D18" s="19">
        <v>0</v>
      </c>
      <c r="E18" s="19">
        <v>0</v>
      </c>
      <c r="F18" s="18" t="s">
        <v>52</v>
      </c>
      <c r="G18" s="1" t="s">
        <v>665</v>
      </c>
      <c r="H18" s="1" t="s">
        <v>1924</v>
      </c>
      <c r="I18" s="1" t="s">
        <v>1946</v>
      </c>
      <c r="J18" s="1" t="s">
        <v>52</v>
      </c>
      <c r="K18" s="1" t="s">
        <v>52</v>
      </c>
    </row>
    <row r="19" spans="1:11" ht="20.100000000000001" customHeight="1" x14ac:dyDescent="0.3">
      <c r="A19" s="18" t="s">
        <v>1947</v>
      </c>
      <c r="B19" s="19">
        <v>0</v>
      </c>
      <c r="C19" s="19">
        <v>0</v>
      </c>
      <c r="D19" s="19">
        <v>0</v>
      </c>
      <c r="E19" s="19">
        <v>0</v>
      </c>
      <c r="F19" s="18" t="s">
        <v>52</v>
      </c>
      <c r="G19" s="1" t="s">
        <v>665</v>
      </c>
      <c r="H19" s="1" t="s">
        <v>1924</v>
      </c>
      <c r="I19" s="1" t="s">
        <v>1948</v>
      </c>
      <c r="J19" s="1" t="s">
        <v>52</v>
      </c>
      <c r="K19" s="1" t="s">
        <v>52</v>
      </c>
    </row>
    <row r="20" spans="1:11" ht="20.100000000000001" customHeight="1" x14ac:dyDescent="0.3">
      <c r="A20" s="18" t="s">
        <v>1949</v>
      </c>
      <c r="B20" s="19">
        <v>0</v>
      </c>
      <c r="C20" s="19">
        <v>0</v>
      </c>
      <c r="D20" s="19">
        <v>0</v>
      </c>
      <c r="E20" s="19">
        <v>0</v>
      </c>
      <c r="F20" s="18" t="s">
        <v>52</v>
      </c>
      <c r="G20" s="1" t="s">
        <v>665</v>
      </c>
      <c r="H20" s="1" t="s">
        <v>1924</v>
      </c>
      <c r="I20" s="1" t="s">
        <v>1950</v>
      </c>
      <c r="J20" s="1" t="s">
        <v>52</v>
      </c>
      <c r="K20" s="1" t="s">
        <v>52</v>
      </c>
    </row>
    <row r="21" spans="1:11" ht="20.100000000000001" customHeight="1" x14ac:dyDescent="0.3">
      <c r="A21" s="18" t="s">
        <v>1951</v>
      </c>
      <c r="B21" s="19">
        <v>0</v>
      </c>
      <c r="C21" s="19">
        <v>0</v>
      </c>
      <c r="D21" s="19">
        <v>0</v>
      </c>
      <c r="E21" s="19">
        <v>0</v>
      </c>
      <c r="F21" s="18" t="s">
        <v>52</v>
      </c>
      <c r="G21" s="1" t="s">
        <v>665</v>
      </c>
      <c r="H21" s="1" t="s">
        <v>1924</v>
      </c>
      <c r="I21" s="1" t="s">
        <v>1952</v>
      </c>
      <c r="J21" s="1" t="s">
        <v>52</v>
      </c>
      <c r="K21" s="1" t="s">
        <v>52</v>
      </c>
    </row>
    <row r="22" spans="1:11" ht="20.100000000000001" customHeight="1" x14ac:dyDescent="0.3">
      <c r="A22" s="18" t="s">
        <v>1953</v>
      </c>
      <c r="B22" s="19">
        <v>0</v>
      </c>
      <c r="C22" s="19">
        <v>0</v>
      </c>
      <c r="D22" s="19">
        <v>0</v>
      </c>
      <c r="E22" s="19">
        <v>0</v>
      </c>
      <c r="F22" s="18" t="s">
        <v>52</v>
      </c>
      <c r="G22" s="1" t="s">
        <v>665</v>
      </c>
      <c r="H22" s="1" t="s">
        <v>1924</v>
      </c>
      <c r="I22" s="1" t="s">
        <v>1954</v>
      </c>
      <c r="J22" s="1" t="s">
        <v>52</v>
      </c>
      <c r="K22" s="1" t="s">
        <v>52</v>
      </c>
    </row>
    <row r="23" spans="1:11" ht="20.100000000000001" customHeight="1" x14ac:dyDescent="0.3">
      <c r="A23" s="18" t="s">
        <v>1955</v>
      </c>
      <c r="B23" s="19">
        <v>0</v>
      </c>
      <c r="C23" s="19">
        <v>0</v>
      </c>
      <c r="D23" s="19">
        <v>0</v>
      </c>
      <c r="E23" s="19">
        <v>0</v>
      </c>
      <c r="F23" s="18" t="s">
        <v>52</v>
      </c>
      <c r="G23" s="1" t="s">
        <v>665</v>
      </c>
      <c r="H23" s="1" t="s">
        <v>1924</v>
      </c>
      <c r="I23" s="1" t="s">
        <v>1956</v>
      </c>
      <c r="J23" s="1" t="s">
        <v>52</v>
      </c>
      <c r="K23" s="1" t="s">
        <v>52</v>
      </c>
    </row>
    <row r="24" spans="1:11" ht="20.100000000000001" customHeight="1" x14ac:dyDescent="0.3">
      <c r="A24" s="18" t="s">
        <v>1926</v>
      </c>
      <c r="B24" s="19">
        <v>0</v>
      </c>
      <c r="C24" s="19">
        <v>0</v>
      </c>
      <c r="D24" s="19">
        <v>0</v>
      </c>
      <c r="E24" s="19">
        <v>0</v>
      </c>
      <c r="F24" s="18" t="s">
        <v>52</v>
      </c>
      <c r="G24" s="1" t="s">
        <v>665</v>
      </c>
      <c r="H24" s="1" t="s">
        <v>1924</v>
      </c>
      <c r="I24" s="1" t="s">
        <v>1926</v>
      </c>
      <c r="J24" s="1" t="s">
        <v>52</v>
      </c>
      <c r="K24" s="1" t="s">
        <v>52</v>
      </c>
    </row>
    <row r="25" spans="1:11" ht="20.100000000000001" customHeight="1" x14ac:dyDescent="0.3">
      <c r="A25" s="18" t="s">
        <v>1957</v>
      </c>
      <c r="B25" s="19">
        <v>0</v>
      </c>
      <c r="C25" s="19">
        <v>0</v>
      </c>
      <c r="D25" s="19">
        <v>0</v>
      </c>
      <c r="E25" s="19">
        <v>0</v>
      </c>
      <c r="F25" s="18" t="s">
        <v>52</v>
      </c>
      <c r="G25" s="1" t="s">
        <v>665</v>
      </c>
      <c r="H25" s="1" t="s">
        <v>1924</v>
      </c>
      <c r="I25" s="1" t="s">
        <v>1958</v>
      </c>
      <c r="J25" s="1" t="s">
        <v>52</v>
      </c>
      <c r="K25" s="1" t="s">
        <v>52</v>
      </c>
    </row>
    <row r="26" spans="1:11" ht="20.100000000000001" customHeight="1" x14ac:dyDescent="0.3">
      <c r="A26" s="18" t="s">
        <v>1959</v>
      </c>
      <c r="B26" s="19">
        <v>0</v>
      </c>
      <c r="C26" s="19">
        <v>0</v>
      </c>
      <c r="D26" s="19">
        <v>0</v>
      </c>
      <c r="E26" s="19">
        <v>0</v>
      </c>
      <c r="F26" s="18" t="s">
        <v>52</v>
      </c>
      <c r="G26" s="1" t="s">
        <v>665</v>
      </c>
      <c r="H26" s="1" t="s">
        <v>1924</v>
      </c>
      <c r="I26" s="1" t="s">
        <v>1960</v>
      </c>
      <c r="J26" s="1" t="s">
        <v>52</v>
      </c>
      <c r="K26" s="1" t="s">
        <v>52</v>
      </c>
    </row>
    <row r="27" spans="1:11" ht="20.100000000000001" customHeight="1" x14ac:dyDescent="0.3">
      <c r="A27" s="18" t="s">
        <v>1961</v>
      </c>
      <c r="B27" s="19">
        <v>0</v>
      </c>
      <c r="C27" s="19">
        <v>0</v>
      </c>
      <c r="D27" s="19">
        <v>0</v>
      </c>
      <c r="E27" s="19">
        <v>0</v>
      </c>
      <c r="F27" s="18" t="s">
        <v>52</v>
      </c>
      <c r="G27" s="1" t="s">
        <v>665</v>
      </c>
      <c r="H27" s="1" t="s">
        <v>1924</v>
      </c>
      <c r="I27" s="1" t="s">
        <v>1962</v>
      </c>
      <c r="J27" s="1" t="s">
        <v>52</v>
      </c>
      <c r="K27" s="1" t="s">
        <v>52</v>
      </c>
    </row>
    <row r="28" spans="1:11" ht="20.100000000000001" customHeight="1" x14ac:dyDescent="0.3">
      <c r="A28" s="18" t="s">
        <v>1963</v>
      </c>
      <c r="B28" s="19">
        <v>0</v>
      </c>
      <c r="C28" s="19">
        <v>0</v>
      </c>
      <c r="D28" s="19">
        <v>0</v>
      </c>
      <c r="E28" s="19">
        <v>0</v>
      </c>
      <c r="F28" s="18" t="s">
        <v>52</v>
      </c>
      <c r="G28" s="1" t="s">
        <v>665</v>
      </c>
      <c r="H28" s="1" t="s">
        <v>1924</v>
      </c>
      <c r="I28" s="1" t="s">
        <v>1964</v>
      </c>
      <c r="J28" s="1" t="s">
        <v>52</v>
      </c>
      <c r="K28" s="1" t="s">
        <v>52</v>
      </c>
    </row>
    <row r="29" spans="1:11" ht="20.100000000000001" customHeight="1" x14ac:dyDescent="0.3">
      <c r="A29" s="18" t="s">
        <v>1965</v>
      </c>
      <c r="B29" s="19">
        <v>0</v>
      </c>
      <c r="C29" s="19">
        <v>0</v>
      </c>
      <c r="D29" s="19">
        <v>0</v>
      </c>
      <c r="E29" s="19">
        <v>0</v>
      </c>
      <c r="F29" s="18" t="s">
        <v>52</v>
      </c>
      <c r="G29" s="1" t="s">
        <v>665</v>
      </c>
      <c r="H29" s="1" t="s">
        <v>1924</v>
      </c>
      <c r="I29" s="1" t="s">
        <v>1966</v>
      </c>
      <c r="J29" s="1" t="s">
        <v>52</v>
      </c>
      <c r="K29" s="1" t="s">
        <v>52</v>
      </c>
    </row>
    <row r="30" spans="1:11" ht="20.100000000000001" customHeight="1" x14ac:dyDescent="0.3">
      <c r="A30" s="18" t="s">
        <v>1967</v>
      </c>
      <c r="B30" s="19">
        <v>0</v>
      </c>
      <c r="C30" s="19">
        <v>0</v>
      </c>
      <c r="D30" s="19">
        <v>0</v>
      </c>
      <c r="E30" s="19">
        <v>0</v>
      </c>
      <c r="F30" s="18" t="s">
        <v>52</v>
      </c>
      <c r="G30" s="1" t="s">
        <v>665</v>
      </c>
      <c r="H30" s="1" t="s">
        <v>1924</v>
      </c>
      <c r="I30" s="1" t="s">
        <v>1968</v>
      </c>
      <c r="J30" s="1" t="s">
        <v>52</v>
      </c>
      <c r="K30" s="1" t="s">
        <v>52</v>
      </c>
    </row>
    <row r="31" spans="1:11" ht="20.100000000000001" customHeight="1" x14ac:dyDescent="0.3">
      <c r="A31" s="18" t="s">
        <v>1926</v>
      </c>
      <c r="B31" s="19">
        <v>0</v>
      </c>
      <c r="C31" s="19">
        <v>0</v>
      </c>
      <c r="D31" s="19">
        <v>0</v>
      </c>
      <c r="E31" s="19">
        <v>0</v>
      </c>
      <c r="F31" s="18" t="s">
        <v>52</v>
      </c>
      <c r="G31" s="1" t="s">
        <v>665</v>
      </c>
      <c r="H31" s="1" t="s">
        <v>1924</v>
      </c>
      <c r="I31" s="1" t="s">
        <v>1926</v>
      </c>
      <c r="J31" s="1" t="s">
        <v>52</v>
      </c>
      <c r="K31" s="1" t="s">
        <v>52</v>
      </c>
    </row>
    <row r="32" spans="1:11" ht="20.100000000000001" customHeight="1" x14ac:dyDescent="0.3">
      <c r="A32" s="18" t="s">
        <v>1969</v>
      </c>
      <c r="B32" s="19">
        <v>0</v>
      </c>
      <c r="C32" s="19">
        <v>0</v>
      </c>
      <c r="D32" s="19">
        <v>0</v>
      </c>
      <c r="E32" s="19">
        <v>0</v>
      </c>
      <c r="F32" s="18" t="s">
        <v>52</v>
      </c>
      <c r="G32" s="1" t="s">
        <v>665</v>
      </c>
      <c r="H32" s="1" t="s">
        <v>1924</v>
      </c>
      <c r="I32" s="1" t="s">
        <v>1970</v>
      </c>
      <c r="J32" s="1" t="s">
        <v>52</v>
      </c>
      <c r="K32" s="1" t="s">
        <v>52</v>
      </c>
    </row>
    <row r="33" spans="1:11" ht="20.100000000000001" customHeight="1" x14ac:dyDescent="0.3">
      <c r="A33" s="18" t="s">
        <v>1971</v>
      </c>
      <c r="B33" s="19">
        <v>0</v>
      </c>
      <c r="C33" s="19">
        <v>0</v>
      </c>
      <c r="D33" s="19">
        <v>0</v>
      </c>
      <c r="E33" s="19">
        <v>0</v>
      </c>
      <c r="F33" s="18" t="s">
        <v>52</v>
      </c>
      <c r="G33" s="1" t="s">
        <v>665</v>
      </c>
      <c r="H33" s="1" t="s">
        <v>1924</v>
      </c>
      <c r="I33" s="1" t="s">
        <v>1972</v>
      </c>
      <c r="J33" s="1" t="s">
        <v>52</v>
      </c>
      <c r="K33" s="1" t="s">
        <v>52</v>
      </c>
    </row>
    <row r="34" spans="1:11" ht="20.100000000000001" customHeight="1" x14ac:dyDescent="0.3">
      <c r="A34" s="18" t="s">
        <v>1973</v>
      </c>
      <c r="B34" s="19">
        <v>0</v>
      </c>
      <c r="C34" s="19">
        <v>0</v>
      </c>
      <c r="D34" s="19">
        <v>0</v>
      </c>
      <c r="E34" s="19">
        <v>0</v>
      </c>
      <c r="F34" s="18" t="s">
        <v>52</v>
      </c>
      <c r="G34" s="1" t="s">
        <v>665</v>
      </c>
      <c r="H34" s="1" t="s">
        <v>1924</v>
      </c>
      <c r="I34" s="1" t="s">
        <v>1974</v>
      </c>
      <c r="J34" s="1" t="s">
        <v>52</v>
      </c>
      <c r="K34" s="1" t="s">
        <v>52</v>
      </c>
    </row>
    <row r="35" spans="1:11" ht="20.100000000000001" customHeight="1" x14ac:dyDescent="0.3">
      <c r="A35" s="18" t="s">
        <v>1975</v>
      </c>
      <c r="B35" s="19">
        <v>0</v>
      </c>
      <c r="C35" s="19">
        <v>0</v>
      </c>
      <c r="D35" s="19">
        <v>0</v>
      </c>
      <c r="E35" s="19">
        <v>0</v>
      </c>
      <c r="F35" s="18" t="s">
        <v>52</v>
      </c>
      <c r="G35" s="1" t="s">
        <v>665</v>
      </c>
      <c r="H35" s="1" t="s">
        <v>1924</v>
      </c>
      <c r="I35" s="1" t="s">
        <v>1976</v>
      </c>
      <c r="J35" s="1" t="s">
        <v>52</v>
      </c>
      <c r="K35" s="1" t="s">
        <v>52</v>
      </c>
    </row>
    <row r="36" spans="1:11" ht="20.100000000000001" customHeight="1" x14ac:dyDescent="0.3">
      <c r="A36" s="18" t="s">
        <v>1977</v>
      </c>
      <c r="B36" s="19">
        <v>0</v>
      </c>
      <c r="C36" s="19">
        <v>0</v>
      </c>
      <c r="D36" s="19">
        <v>0</v>
      </c>
      <c r="E36" s="19">
        <v>0</v>
      </c>
      <c r="F36" s="18" t="s">
        <v>52</v>
      </c>
      <c r="G36" s="1" t="s">
        <v>665</v>
      </c>
      <c r="H36" s="1" t="s">
        <v>1924</v>
      </c>
      <c r="I36" s="1" t="s">
        <v>1978</v>
      </c>
      <c r="J36" s="1" t="s">
        <v>52</v>
      </c>
      <c r="K36" s="1" t="s">
        <v>52</v>
      </c>
    </row>
    <row r="37" spans="1:11" ht="20.100000000000001" customHeight="1" x14ac:dyDescent="0.3">
      <c r="A37" s="18" t="s">
        <v>1979</v>
      </c>
      <c r="B37" s="19">
        <v>0</v>
      </c>
      <c r="C37" s="19">
        <v>0</v>
      </c>
      <c r="D37" s="19">
        <v>0</v>
      </c>
      <c r="E37" s="19">
        <v>0</v>
      </c>
      <c r="F37" s="18" t="s">
        <v>52</v>
      </c>
      <c r="G37" s="1" t="s">
        <v>665</v>
      </c>
      <c r="H37" s="1" t="s">
        <v>1924</v>
      </c>
      <c r="I37" s="1" t="s">
        <v>1980</v>
      </c>
      <c r="J37" s="1" t="s">
        <v>52</v>
      </c>
      <c r="K37" s="1" t="s">
        <v>52</v>
      </c>
    </row>
    <row r="38" spans="1:11" ht="20.100000000000001" customHeight="1" x14ac:dyDescent="0.3">
      <c r="A38" s="18" t="s">
        <v>1981</v>
      </c>
      <c r="B38" s="19">
        <v>0</v>
      </c>
      <c r="C38" s="19">
        <v>0</v>
      </c>
      <c r="D38" s="19">
        <v>0</v>
      </c>
      <c r="E38" s="19">
        <v>0</v>
      </c>
      <c r="F38" s="18" t="s">
        <v>52</v>
      </c>
      <c r="G38" s="1" t="s">
        <v>665</v>
      </c>
      <c r="H38" s="1" t="s">
        <v>1924</v>
      </c>
      <c r="I38" s="1" t="s">
        <v>1982</v>
      </c>
      <c r="J38" s="1" t="s">
        <v>52</v>
      </c>
      <c r="K38" s="1" t="s">
        <v>52</v>
      </c>
    </row>
    <row r="39" spans="1:11" ht="20.100000000000001" customHeight="1" x14ac:dyDescent="0.3">
      <c r="A39" s="18" t="s">
        <v>1983</v>
      </c>
      <c r="B39" s="19">
        <v>0</v>
      </c>
      <c r="C39" s="19">
        <v>0</v>
      </c>
      <c r="D39" s="19">
        <v>0</v>
      </c>
      <c r="E39" s="19">
        <v>0</v>
      </c>
      <c r="F39" s="18" t="s">
        <v>52</v>
      </c>
      <c r="G39" s="1" t="s">
        <v>665</v>
      </c>
      <c r="H39" s="1" t="s">
        <v>1924</v>
      </c>
      <c r="I39" s="1" t="s">
        <v>1984</v>
      </c>
      <c r="J39" s="1" t="s">
        <v>52</v>
      </c>
      <c r="K39" s="1" t="s">
        <v>52</v>
      </c>
    </row>
    <row r="40" spans="1:11" ht="20.100000000000001" customHeight="1" x14ac:dyDescent="0.3">
      <c r="A40" s="18" t="s">
        <v>1985</v>
      </c>
      <c r="B40" s="19">
        <v>0</v>
      </c>
      <c r="C40" s="19">
        <v>0</v>
      </c>
      <c r="D40" s="19">
        <v>0</v>
      </c>
      <c r="E40" s="19">
        <v>0</v>
      </c>
      <c r="F40" s="18" t="s">
        <v>52</v>
      </c>
      <c r="G40" s="1" t="s">
        <v>665</v>
      </c>
      <c r="H40" s="1" t="s">
        <v>1924</v>
      </c>
      <c r="I40" s="1" t="s">
        <v>1986</v>
      </c>
      <c r="J40" s="1" t="s">
        <v>52</v>
      </c>
      <c r="K40" s="1" t="s">
        <v>52</v>
      </c>
    </row>
    <row r="41" spans="1:11" ht="20.100000000000001" customHeight="1" x14ac:dyDescent="0.3">
      <c r="A41" s="18" t="s">
        <v>1926</v>
      </c>
      <c r="B41" s="19">
        <v>0</v>
      </c>
      <c r="C41" s="19">
        <v>0</v>
      </c>
      <c r="D41" s="19">
        <v>0</v>
      </c>
      <c r="E41" s="19">
        <v>0</v>
      </c>
      <c r="F41" s="18" t="s">
        <v>52</v>
      </c>
      <c r="G41" s="1" t="s">
        <v>665</v>
      </c>
      <c r="H41" s="1" t="s">
        <v>1924</v>
      </c>
      <c r="I41" s="1" t="s">
        <v>52</v>
      </c>
      <c r="J41" s="1" t="s">
        <v>52</v>
      </c>
      <c r="K41" s="1" t="s">
        <v>52</v>
      </c>
    </row>
    <row r="42" spans="1:11" ht="20.100000000000001" customHeight="1" x14ac:dyDescent="0.3">
      <c r="A42" s="18" t="s">
        <v>1987</v>
      </c>
      <c r="B42" s="19">
        <v>0</v>
      </c>
      <c r="C42" s="19">
        <v>0</v>
      </c>
      <c r="D42" s="19">
        <v>0</v>
      </c>
      <c r="E42" s="19">
        <v>0</v>
      </c>
      <c r="F42" s="18" t="s">
        <v>52</v>
      </c>
      <c r="G42" s="1" t="s">
        <v>665</v>
      </c>
      <c r="H42" s="1" t="s">
        <v>1924</v>
      </c>
      <c r="I42" s="1" t="s">
        <v>1988</v>
      </c>
      <c r="J42" s="1" t="s">
        <v>52</v>
      </c>
      <c r="K42" s="1" t="s">
        <v>52</v>
      </c>
    </row>
    <row r="43" spans="1:11" ht="20.100000000000001" customHeight="1" x14ac:dyDescent="0.3">
      <c r="A43" s="18" t="s">
        <v>1989</v>
      </c>
      <c r="B43" s="19">
        <v>0</v>
      </c>
      <c r="C43" s="19">
        <v>0</v>
      </c>
      <c r="D43" s="19">
        <v>0</v>
      </c>
      <c r="E43" s="19">
        <v>0</v>
      </c>
      <c r="F43" s="18" t="s">
        <v>52</v>
      </c>
      <c r="G43" s="1" t="s">
        <v>665</v>
      </c>
      <c r="H43" s="1" t="s">
        <v>1924</v>
      </c>
      <c r="I43" s="1" t="s">
        <v>1990</v>
      </c>
      <c r="J43" s="1" t="s">
        <v>52</v>
      </c>
      <c r="K43" s="1" t="s">
        <v>52</v>
      </c>
    </row>
    <row r="44" spans="1:11" ht="20.100000000000001" customHeight="1" x14ac:dyDescent="0.3">
      <c r="A44" s="18" t="s">
        <v>1991</v>
      </c>
      <c r="B44" s="19">
        <v>0</v>
      </c>
      <c r="C44" s="19">
        <v>0</v>
      </c>
      <c r="D44" s="19">
        <v>0</v>
      </c>
      <c r="E44" s="19">
        <v>0</v>
      </c>
      <c r="F44" s="18" t="s">
        <v>52</v>
      </c>
      <c r="G44" s="1" t="s">
        <v>665</v>
      </c>
      <c r="H44" s="1" t="s">
        <v>1924</v>
      </c>
      <c r="I44" s="1" t="s">
        <v>1992</v>
      </c>
      <c r="J44" s="1" t="s">
        <v>52</v>
      </c>
      <c r="K44" s="1" t="s">
        <v>52</v>
      </c>
    </row>
    <row r="45" spans="1:11" ht="20.100000000000001" customHeight="1" x14ac:dyDescent="0.3">
      <c r="A45" s="18" t="s">
        <v>1993</v>
      </c>
      <c r="B45" s="19">
        <v>0</v>
      </c>
      <c r="C45" s="19">
        <v>0</v>
      </c>
      <c r="D45" s="19">
        <v>0</v>
      </c>
      <c r="E45" s="19">
        <v>0</v>
      </c>
      <c r="F45" s="18" t="s">
        <v>52</v>
      </c>
      <c r="G45" s="1" t="s">
        <v>665</v>
      </c>
      <c r="H45" s="1" t="s">
        <v>1924</v>
      </c>
      <c r="I45" s="1" t="s">
        <v>1994</v>
      </c>
      <c r="J45" s="1" t="s">
        <v>52</v>
      </c>
      <c r="K45" s="1" t="s">
        <v>52</v>
      </c>
    </row>
    <row r="46" spans="1:11" ht="20.100000000000001" customHeight="1" x14ac:dyDescent="0.3">
      <c r="A46" s="18" t="s">
        <v>1995</v>
      </c>
      <c r="B46" s="19">
        <v>0</v>
      </c>
      <c r="C46" s="19">
        <v>0</v>
      </c>
      <c r="D46" s="19">
        <v>0</v>
      </c>
      <c r="E46" s="19">
        <v>0</v>
      </c>
      <c r="F46" s="18" t="s">
        <v>52</v>
      </c>
      <c r="G46" s="1" t="s">
        <v>665</v>
      </c>
      <c r="H46" s="1" t="s">
        <v>1924</v>
      </c>
      <c r="I46" s="1" t="s">
        <v>1996</v>
      </c>
      <c r="J46" s="1" t="s">
        <v>52</v>
      </c>
      <c r="K46" s="1" t="s">
        <v>52</v>
      </c>
    </row>
    <row r="47" spans="1:11" ht="20.100000000000001" customHeight="1" x14ac:dyDescent="0.3">
      <c r="A47" s="18" t="s">
        <v>1997</v>
      </c>
      <c r="B47" s="19">
        <v>0</v>
      </c>
      <c r="C47" s="19">
        <v>0</v>
      </c>
      <c r="D47" s="19">
        <v>0</v>
      </c>
      <c r="E47" s="19">
        <v>0</v>
      </c>
      <c r="F47" s="18" t="s">
        <v>52</v>
      </c>
      <c r="G47" s="1" t="s">
        <v>665</v>
      </c>
      <c r="H47" s="1" t="s">
        <v>1924</v>
      </c>
      <c r="I47" s="1" t="s">
        <v>1998</v>
      </c>
      <c r="J47" s="1" t="s">
        <v>52</v>
      </c>
      <c r="K47" s="1" t="s">
        <v>52</v>
      </c>
    </row>
    <row r="48" spans="1:11" ht="20.100000000000001" customHeight="1" x14ac:dyDescent="0.3">
      <c r="A48" s="18" t="s">
        <v>1926</v>
      </c>
      <c r="B48" s="19">
        <v>0</v>
      </c>
      <c r="C48" s="19">
        <v>0</v>
      </c>
      <c r="D48" s="19">
        <v>0</v>
      </c>
      <c r="E48" s="19">
        <v>0</v>
      </c>
      <c r="F48" s="18" t="s">
        <v>52</v>
      </c>
      <c r="G48" s="1" t="s">
        <v>665</v>
      </c>
      <c r="H48" s="1" t="s">
        <v>1924</v>
      </c>
      <c r="I48" s="1" t="s">
        <v>1926</v>
      </c>
      <c r="J48" s="1" t="s">
        <v>52</v>
      </c>
      <c r="K48" s="1" t="s">
        <v>52</v>
      </c>
    </row>
    <row r="49" spans="1:11" ht="20.100000000000001" customHeight="1" x14ac:dyDescent="0.3">
      <c r="A49" s="18" t="s">
        <v>1999</v>
      </c>
      <c r="B49" s="19">
        <v>0</v>
      </c>
      <c r="C49" s="19">
        <v>0</v>
      </c>
      <c r="D49" s="19">
        <v>0</v>
      </c>
      <c r="E49" s="19">
        <v>0</v>
      </c>
      <c r="F49" s="18" t="s">
        <v>52</v>
      </c>
      <c r="G49" s="1" t="s">
        <v>665</v>
      </c>
      <c r="H49" s="1" t="s">
        <v>1924</v>
      </c>
      <c r="I49" s="1" t="s">
        <v>2000</v>
      </c>
      <c r="J49" s="1" t="s">
        <v>52</v>
      </c>
      <c r="K49" s="1" t="s">
        <v>52</v>
      </c>
    </row>
    <row r="50" spans="1:11" ht="20.100000000000001" customHeight="1" x14ac:dyDescent="0.3">
      <c r="A50" s="18" t="s">
        <v>2001</v>
      </c>
      <c r="B50" s="19">
        <v>0</v>
      </c>
      <c r="C50" s="19">
        <v>0</v>
      </c>
      <c r="D50" s="19">
        <v>0</v>
      </c>
      <c r="E50" s="19">
        <v>0</v>
      </c>
      <c r="F50" s="18" t="s">
        <v>52</v>
      </c>
      <c r="G50" s="1" t="s">
        <v>665</v>
      </c>
      <c r="H50" s="1" t="s">
        <v>1924</v>
      </c>
      <c r="I50" s="1" t="s">
        <v>2002</v>
      </c>
      <c r="J50" s="1" t="s">
        <v>52</v>
      </c>
      <c r="K50" s="1" t="s">
        <v>52</v>
      </c>
    </row>
    <row r="51" spans="1:11" ht="20.100000000000001" customHeight="1" x14ac:dyDescent="0.3">
      <c r="A51" s="18" t="s">
        <v>2003</v>
      </c>
      <c r="B51" s="19">
        <v>0</v>
      </c>
      <c r="C51" s="19">
        <v>0</v>
      </c>
      <c r="D51" s="19">
        <v>0</v>
      </c>
      <c r="E51" s="19">
        <v>0</v>
      </c>
      <c r="F51" s="18" t="s">
        <v>52</v>
      </c>
      <c r="G51" s="1" t="s">
        <v>665</v>
      </c>
      <c r="H51" s="1" t="s">
        <v>1924</v>
      </c>
      <c r="I51" s="1" t="s">
        <v>2004</v>
      </c>
      <c r="J51" s="1" t="s">
        <v>52</v>
      </c>
      <c r="K51" s="1" t="s">
        <v>52</v>
      </c>
    </row>
    <row r="52" spans="1:11" ht="20.100000000000001" customHeight="1" x14ac:dyDescent="0.3">
      <c r="A52" s="18" t="s">
        <v>2005</v>
      </c>
      <c r="B52" s="19">
        <v>0</v>
      </c>
      <c r="C52" s="19">
        <v>0</v>
      </c>
      <c r="D52" s="19">
        <v>117.1</v>
      </c>
      <c r="E52" s="19">
        <v>117.1</v>
      </c>
      <c r="F52" s="18" t="s">
        <v>52</v>
      </c>
      <c r="G52" s="1" t="s">
        <v>665</v>
      </c>
      <c r="H52" s="1" t="s">
        <v>1924</v>
      </c>
      <c r="I52" s="1" t="s">
        <v>2006</v>
      </c>
      <c r="J52" s="1" t="s">
        <v>52</v>
      </c>
      <c r="K52" s="1" t="s">
        <v>52</v>
      </c>
    </row>
    <row r="53" spans="1:11" ht="20.100000000000001" customHeight="1" x14ac:dyDescent="0.3">
      <c r="A53" s="18" t="s">
        <v>2007</v>
      </c>
      <c r="B53" s="19">
        <v>0</v>
      </c>
      <c r="C53" s="19">
        <v>0</v>
      </c>
      <c r="D53" s="19">
        <v>349.9</v>
      </c>
      <c r="E53" s="19">
        <v>349.9</v>
      </c>
      <c r="F53" s="18" t="s">
        <v>52</v>
      </c>
      <c r="G53" s="1" t="s">
        <v>665</v>
      </c>
      <c r="H53" s="1" t="s">
        <v>1924</v>
      </c>
      <c r="I53" s="1" t="s">
        <v>2008</v>
      </c>
      <c r="J53" s="1" t="s">
        <v>52</v>
      </c>
      <c r="K53" s="1" t="s">
        <v>52</v>
      </c>
    </row>
    <row r="54" spans="1:11" ht="20.100000000000001" customHeight="1" x14ac:dyDescent="0.3">
      <c r="A54" s="18" t="s">
        <v>2009</v>
      </c>
      <c r="B54" s="19">
        <v>0</v>
      </c>
      <c r="C54" s="19">
        <v>0</v>
      </c>
      <c r="D54" s="19">
        <v>87</v>
      </c>
      <c r="E54" s="19">
        <v>87</v>
      </c>
      <c r="F54" s="18" t="s">
        <v>52</v>
      </c>
      <c r="G54" s="1" t="s">
        <v>665</v>
      </c>
      <c r="H54" s="1" t="s">
        <v>1924</v>
      </c>
      <c r="I54" s="1" t="s">
        <v>2010</v>
      </c>
      <c r="J54" s="1" t="s">
        <v>52</v>
      </c>
      <c r="K54" s="1" t="s">
        <v>52</v>
      </c>
    </row>
    <row r="55" spans="1:11" ht="20.100000000000001" customHeight="1" x14ac:dyDescent="0.3">
      <c r="A55" s="18" t="s">
        <v>2011</v>
      </c>
      <c r="B55" s="19">
        <v>0</v>
      </c>
      <c r="C55" s="19">
        <v>0</v>
      </c>
      <c r="D55" s="19">
        <v>554</v>
      </c>
      <c r="E55" s="19">
        <v>554</v>
      </c>
      <c r="F55" s="18" t="s">
        <v>52</v>
      </c>
      <c r="G55" s="1" t="s">
        <v>665</v>
      </c>
      <c r="H55" s="1" t="s">
        <v>1924</v>
      </c>
      <c r="I55" s="1" t="s">
        <v>2012</v>
      </c>
      <c r="J55" s="1" t="s">
        <v>52</v>
      </c>
      <c r="K55" s="1" t="s">
        <v>52</v>
      </c>
    </row>
    <row r="56" spans="1:11" ht="20.100000000000001" customHeight="1" x14ac:dyDescent="0.3">
      <c r="A56" s="18" t="s">
        <v>1926</v>
      </c>
      <c r="B56" s="19">
        <v>0</v>
      </c>
      <c r="C56" s="19">
        <v>0</v>
      </c>
      <c r="D56" s="19">
        <v>0</v>
      </c>
      <c r="E56" s="19">
        <v>0</v>
      </c>
      <c r="F56" s="18" t="s">
        <v>52</v>
      </c>
      <c r="G56" s="1" t="s">
        <v>665</v>
      </c>
      <c r="H56" s="1" t="s">
        <v>1924</v>
      </c>
      <c r="I56" s="1" t="s">
        <v>52</v>
      </c>
      <c r="J56" s="1" t="s">
        <v>52</v>
      </c>
      <c r="K56" s="1" t="s">
        <v>52</v>
      </c>
    </row>
    <row r="57" spans="1:11" ht="20.100000000000001" customHeight="1" x14ac:dyDescent="0.3">
      <c r="A57" s="18" t="s">
        <v>2013</v>
      </c>
      <c r="B57" s="19">
        <v>0</v>
      </c>
      <c r="C57" s="19">
        <v>0</v>
      </c>
      <c r="D57" s="19">
        <v>0</v>
      </c>
      <c r="E57" s="19">
        <v>0</v>
      </c>
      <c r="F57" s="18" t="s">
        <v>52</v>
      </c>
      <c r="G57" s="1" t="s">
        <v>665</v>
      </c>
      <c r="H57" s="1" t="s">
        <v>1924</v>
      </c>
      <c r="I57" s="1" t="s">
        <v>2014</v>
      </c>
      <c r="J57" s="1" t="s">
        <v>52</v>
      </c>
      <c r="K57" s="1" t="s">
        <v>52</v>
      </c>
    </row>
    <row r="58" spans="1:11" ht="20.100000000000001" customHeight="1" x14ac:dyDescent="0.3">
      <c r="A58" s="18" t="s">
        <v>1935</v>
      </c>
      <c r="B58" s="19">
        <v>0</v>
      </c>
      <c r="C58" s="19">
        <v>0</v>
      </c>
      <c r="D58" s="19">
        <v>0</v>
      </c>
      <c r="E58" s="19">
        <v>0</v>
      </c>
      <c r="F58" s="18" t="s">
        <v>52</v>
      </c>
      <c r="G58" s="1" t="s">
        <v>665</v>
      </c>
      <c r="H58" s="1" t="s">
        <v>1924</v>
      </c>
      <c r="I58" s="1" t="s">
        <v>1936</v>
      </c>
      <c r="J58" s="1" t="s">
        <v>52</v>
      </c>
      <c r="K58" s="1" t="s">
        <v>52</v>
      </c>
    </row>
    <row r="59" spans="1:11" ht="20.100000000000001" customHeight="1" x14ac:dyDescent="0.3">
      <c r="A59" s="18" t="s">
        <v>1937</v>
      </c>
      <c r="B59" s="19">
        <v>0</v>
      </c>
      <c r="C59" s="19">
        <v>0</v>
      </c>
      <c r="D59" s="19">
        <v>0</v>
      </c>
      <c r="E59" s="19">
        <v>0</v>
      </c>
      <c r="F59" s="18" t="s">
        <v>52</v>
      </c>
      <c r="G59" s="1" t="s">
        <v>665</v>
      </c>
      <c r="H59" s="1" t="s">
        <v>1924</v>
      </c>
      <c r="I59" s="1" t="s">
        <v>1938</v>
      </c>
      <c r="J59" s="1" t="s">
        <v>52</v>
      </c>
      <c r="K59" s="1" t="s">
        <v>52</v>
      </c>
    </row>
    <row r="60" spans="1:11" ht="20.100000000000001" customHeight="1" x14ac:dyDescent="0.3">
      <c r="A60" s="18" t="s">
        <v>1939</v>
      </c>
      <c r="B60" s="19">
        <v>0</v>
      </c>
      <c r="C60" s="19">
        <v>0</v>
      </c>
      <c r="D60" s="19">
        <v>0</v>
      </c>
      <c r="E60" s="19">
        <v>0</v>
      </c>
      <c r="F60" s="18" t="s">
        <v>52</v>
      </c>
      <c r="G60" s="1" t="s">
        <v>665</v>
      </c>
      <c r="H60" s="1" t="s">
        <v>1924</v>
      </c>
      <c r="I60" s="1" t="s">
        <v>1940</v>
      </c>
      <c r="J60" s="1" t="s">
        <v>52</v>
      </c>
      <c r="K60" s="1" t="s">
        <v>52</v>
      </c>
    </row>
    <row r="61" spans="1:11" ht="20.100000000000001" customHeight="1" x14ac:dyDescent="0.3">
      <c r="A61" s="18" t="s">
        <v>1941</v>
      </c>
      <c r="B61" s="19">
        <v>0</v>
      </c>
      <c r="C61" s="19">
        <v>0</v>
      </c>
      <c r="D61" s="19">
        <v>0</v>
      </c>
      <c r="E61" s="19">
        <v>0</v>
      </c>
      <c r="F61" s="18" t="s">
        <v>52</v>
      </c>
      <c r="G61" s="1" t="s">
        <v>665</v>
      </c>
      <c r="H61" s="1" t="s">
        <v>1924</v>
      </c>
      <c r="I61" s="1" t="s">
        <v>1942</v>
      </c>
      <c r="J61" s="1" t="s">
        <v>52</v>
      </c>
      <c r="K61" s="1" t="s">
        <v>52</v>
      </c>
    </row>
    <row r="62" spans="1:11" ht="20.100000000000001" customHeight="1" x14ac:dyDescent="0.3">
      <c r="A62" s="18" t="s">
        <v>1943</v>
      </c>
      <c r="B62" s="19">
        <v>0</v>
      </c>
      <c r="C62" s="19">
        <v>0</v>
      </c>
      <c r="D62" s="19">
        <v>0</v>
      </c>
      <c r="E62" s="19">
        <v>0</v>
      </c>
      <c r="F62" s="18" t="s">
        <v>52</v>
      </c>
      <c r="G62" s="1" t="s">
        <v>665</v>
      </c>
      <c r="H62" s="1" t="s">
        <v>1924</v>
      </c>
      <c r="I62" s="1" t="s">
        <v>1944</v>
      </c>
      <c r="J62" s="1" t="s">
        <v>52</v>
      </c>
      <c r="K62" s="1" t="s">
        <v>52</v>
      </c>
    </row>
    <row r="63" spans="1:11" ht="20.100000000000001" customHeight="1" x14ac:dyDescent="0.3">
      <c r="A63" s="18" t="s">
        <v>1945</v>
      </c>
      <c r="B63" s="19">
        <v>0</v>
      </c>
      <c r="C63" s="19">
        <v>0</v>
      </c>
      <c r="D63" s="19">
        <v>0</v>
      </c>
      <c r="E63" s="19">
        <v>0</v>
      </c>
      <c r="F63" s="18" t="s">
        <v>52</v>
      </c>
      <c r="G63" s="1" t="s">
        <v>665</v>
      </c>
      <c r="H63" s="1" t="s">
        <v>1924</v>
      </c>
      <c r="I63" s="1" t="s">
        <v>1946</v>
      </c>
      <c r="J63" s="1" t="s">
        <v>52</v>
      </c>
      <c r="K63" s="1" t="s">
        <v>52</v>
      </c>
    </row>
    <row r="64" spans="1:11" ht="20.100000000000001" customHeight="1" x14ac:dyDescent="0.3">
      <c r="A64" s="18" t="s">
        <v>1947</v>
      </c>
      <c r="B64" s="19">
        <v>0</v>
      </c>
      <c r="C64" s="19">
        <v>0</v>
      </c>
      <c r="D64" s="19">
        <v>0</v>
      </c>
      <c r="E64" s="19">
        <v>0</v>
      </c>
      <c r="F64" s="18" t="s">
        <v>52</v>
      </c>
      <c r="G64" s="1" t="s">
        <v>665</v>
      </c>
      <c r="H64" s="1" t="s">
        <v>1924</v>
      </c>
      <c r="I64" s="1" t="s">
        <v>1948</v>
      </c>
      <c r="J64" s="1" t="s">
        <v>52</v>
      </c>
      <c r="K64" s="1" t="s">
        <v>52</v>
      </c>
    </row>
    <row r="65" spans="1:11" ht="20.100000000000001" customHeight="1" x14ac:dyDescent="0.3">
      <c r="A65" s="18" t="s">
        <v>1949</v>
      </c>
      <c r="B65" s="19">
        <v>0</v>
      </c>
      <c r="C65" s="19">
        <v>0</v>
      </c>
      <c r="D65" s="19">
        <v>0</v>
      </c>
      <c r="E65" s="19">
        <v>0</v>
      </c>
      <c r="F65" s="18" t="s">
        <v>52</v>
      </c>
      <c r="G65" s="1" t="s">
        <v>665</v>
      </c>
      <c r="H65" s="1" t="s">
        <v>1924</v>
      </c>
      <c r="I65" s="1" t="s">
        <v>1950</v>
      </c>
      <c r="J65" s="1" t="s">
        <v>52</v>
      </c>
      <c r="K65" s="1" t="s">
        <v>52</v>
      </c>
    </row>
    <row r="66" spans="1:11" ht="20.100000000000001" customHeight="1" x14ac:dyDescent="0.3">
      <c r="A66" s="18" t="s">
        <v>1951</v>
      </c>
      <c r="B66" s="19">
        <v>0</v>
      </c>
      <c r="C66" s="19">
        <v>0</v>
      </c>
      <c r="D66" s="19">
        <v>0</v>
      </c>
      <c r="E66" s="19">
        <v>0</v>
      </c>
      <c r="F66" s="18" t="s">
        <v>52</v>
      </c>
      <c r="G66" s="1" t="s">
        <v>665</v>
      </c>
      <c r="H66" s="1" t="s">
        <v>1924</v>
      </c>
      <c r="I66" s="1" t="s">
        <v>1952</v>
      </c>
      <c r="J66" s="1" t="s">
        <v>52</v>
      </c>
      <c r="K66" s="1" t="s">
        <v>52</v>
      </c>
    </row>
    <row r="67" spans="1:11" ht="20.100000000000001" customHeight="1" x14ac:dyDescent="0.3">
      <c r="A67" s="18" t="s">
        <v>1953</v>
      </c>
      <c r="B67" s="19">
        <v>0</v>
      </c>
      <c r="C67" s="19">
        <v>0</v>
      </c>
      <c r="D67" s="19">
        <v>0</v>
      </c>
      <c r="E67" s="19">
        <v>0</v>
      </c>
      <c r="F67" s="18" t="s">
        <v>52</v>
      </c>
      <c r="G67" s="1" t="s">
        <v>665</v>
      </c>
      <c r="H67" s="1" t="s">
        <v>1924</v>
      </c>
      <c r="I67" s="1" t="s">
        <v>1954</v>
      </c>
      <c r="J67" s="1" t="s">
        <v>52</v>
      </c>
      <c r="K67" s="1" t="s">
        <v>52</v>
      </c>
    </row>
    <row r="68" spans="1:11" ht="20.100000000000001" customHeight="1" x14ac:dyDescent="0.3">
      <c r="A68" s="18" t="s">
        <v>2015</v>
      </c>
      <c r="B68" s="19">
        <v>0</v>
      </c>
      <c r="C68" s="19">
        <v>0</v>
      </c>
      <c r="D68" s="19">
        <v>0</v>
      </c>
      <c r="E68" s="19">
        <v>0</v>
      </c>
      <c r="F68" s="18" t="s">
        <v>52</v>
      </c>
      <c r="G68" s="1" t="s">
        <v>665</v>
      </c>
      <c r="H68" s="1" t="s">
        <v>1924</v>
      </c>
      <c r="I68" s="1" t="s">
        <v>2016</v>
      </c>
      <c r="J68" s="1" t="s">
        <v>52</v>
      </c>
      <c r="K68" s="1" t="s">
        <v>52</v>
      </c>
    </row>
    <row r="69" spans="1:11" ht="20.100000000000001" customHeight="1" x14ac:dyDescent="0.3">
      <c r="A69" s="18" t="s">
        <v>1926</v>
      </c>
      <c r="B69" s="19">
        <v>0</v>
      </c>
      <c r="C69" s="19">
        <v>0</v>
      </c>
      <c r="D69" s="19">
        <v>0</v>
      </c>
      <c r="E69" s="19">
        <v>0</v>
      </c>
      <c r="F69" s="18" t="s">
        <v>52</v>
      </c>
      <c r="G69" s="1" t="s">
        <v>665</v>
      </c>
      <c r="H69" s="1" t="s">
        <v>1924</v>
      </c>
      <c r="I69" s="1" t="s">
        <v>1926</v>
      </c>
      <c r="J69" s="1" t="s">
        <v>52</v>
      </c>
      <c r="K69" s="1" t="s">
        <v>52</v>
      </c>
    </row>
    <row r="70" spans="1:11" ht="20.100000000000001" customHeight="1" x14ac:dyDescent="0.3">
      <c r="A70" s="18" t="s">
        <v>2017</v>
      </c>
      <c r="B70" s="19">
        <v>0</v>
      </c>
      <c r="C70" s="19">
        <v>0</v>
      </c>
      <c r="D70" s="19">
        <v>0</v>
      </c>
      <c r="E70" s="19">
        <v>0</v>
      </c>
      <c r="F70" s="18" t="s">
        <v>52</v>
      </c>
      <c r="G70" s="1" t="s">
        <v>665</v>
      </c>
      <c r="H70" s="1" t="s">
        <v>1924</v>
      </c>
      <c r="I70" s="1" t="s">
        <v>2018</v>
      </c>
      <c r="J70" s="1" t="s">
        <v>52</v>
      </c>
      <c r="K70" s="1" t="s">
        <v>52</v>
      </c>
    </row>
    <row r="71" spans="1:11" ht="20.100000000000001" customHeight="1" x14ac:dyDescent="0.3">
      <c r="A71" s="18" t="s">
        <v>2019</v>
      </c>
      <c r="B71" s="19">
        <v>0</v>
      </c>
      <c r="C71" s="19">
        <v>0</v>
      </c>
      <c r="D71" s="19">
        <v>903.4</v>
      </c>
      <c r="E71" s="19">
        <v>903.4</v>
      </c>
      <c r="F71" s="18" t="s">
        <v>52</v>
      </c>
      <c r="G71" s="1" t="s">
        <v>665</v>
      </c>
      <c r="H71" s="1" t="s">
        <v>1924</v>
      </c>
      <c r="I71" s="1" t="s">
        <v>2020</v>
      </c>
      <c r="J71" s="1" t="s">
        <v>52</v>
      </c>
      <c r="K71" s="1" t="s">
        <v>52</v>
      </c>
    </row>
    <row r="72" spans="1:11" ht="20.100000000000001" customHeight="1" x14ac:dyDescent="0.3">
      <c r="A72" s="18" t="s">
        <v>2011</v>
      </c>
      <c r="B72" s="19">
        <v>0</v>
      </c>
      <c r="C72" s="19">
        <v>0</v>
      </c>
      <c r="D72" s="19">
        <v>903.4</v>
      </c>
      <c r="E72" s="19">
        <v>903.4</v>
      </c>
      <c r="F72" s="18" t="s">
        <v>52</v>
      </c>
      <c r="G72" s="1" t="s">
        <v>665</v>
      </c>
      <c r="H72" s="1" t="s">
        <v>1924</v>
      </c>
      <c r="I72" s="1" t="s">
        <v>2012</v>
      </c>
      <c r="J72" s="1" t="s">
        <v>52</v>
      </c>
      <c r="K72" s="1" t="s">
        <v>52</v>
      </c>
    </row>
    <row r="73" spans="1:11" ht="20.100000000000001" customHeight="1" x14ac:dyDescent="0.3">
      <c r="A73" s="20" t="s">
        <v>2021</v>
      </c>
      <c r="B73" s="21">
        <v>0</v>
      </c>
      <c r="C73" s="21">
        <v>0</v>
      </c>
      <c r="D73" s="21">
        <v>1457</v>
      </c>
      <c r="E73" s="21">
        <v>1457</v>
      </c>
      <c r="F73" s="22"/>
    </row>
  </sheetData>
  <mergeCells count="2">
    <mergeCell ref="A1:F1"/>
    <mergeCell ref="A2:F2"/>
  </mergeCells>
  <phoneticPr fontId="1" type="noConversion"/>
  <pageMargins left="0.78740157480314954" right="0" top="0.39370078740157477" bottom="0.39370078740157477" header="0" footer="0"/>
  <pageSetup paperSize="9" scale="8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B175"/>
  <sheetViews>
    <sheetView topLeftCell="B1" workbookViewId="0">
      <selection sqref="A1:X1"/>
    </sheetView>
  </sheetViews>
  <sheetFormatPr defaultRowHeight="16.5" x14ac:dyDescent="0.3"/>
  <cols>
    <col min="1" max="1" width="21.625" hidden="1" customWidth="1"/>
    <col min="2" max="3" width="30.5" bestFit="1" customWidth="1"/>
    <col min="4" max="4" width="5.5" bestFit="1" customWidth="1"/>
    <col min="5" max="5" width="13.875" bestFit="1" customWidth="1"/>
    <col min="6" max="6" width="6.625" bestFit="1" customWidth="1"/>
    <col min="7" max="7" width="13.875" bestFit="1" customWidth="1"/>
    <col min="8" max="8" width="6.625" bestFit="1" customWidth="1"/>
    <col min="9" max="9" width="11.625" bestFit="1" customWidth="1"/>
    <col min="10" max="10" width="6.625" bestFit="1" customWidth="1"/>
    <col min="11" max="11" width="13.875" bestFit="1" customWidth="1"/>
    <col min="12" max="12" width="8.5" bestFit="1" customWidth="1"/>
    <col min="13" max="13" width="13.875" bestFit="1" customWidth="1"/>
    <col min="14" max="14" width="6.625" bestFit="1" customWidth="1"/>
    <col min="15" max="16" width="13.875" bestFit="1" customWidth="1"/>
    <col min="17" max="17" width="11.25" bestFit="1" customWidth="1"/>
    <col min="18" max="20" width="9.25" bestFit="1" customWidth="1"/>
    <col min="21" max="22" width="11.625" bestFit="1" customWidth="1"/>
    <col min="23" max="23" width="8.5" bestFit="1" customWidth="1"/>
    <col min="24" max="24" width="11.625" bestFit="1" customWidth="1"/>
    <col min="25" max="26" width="9" hidden="1" customWidth="1"/>
    <col min="27" max="27" width="11" hidden="1" customWidth="1"/>
    <col min="28" max="28" width="9" hidden="1" customWidth="1"/>
  </cols>
  <sheetData>
    <row r="1" spans="1:28" ht="30" customHeight="1" x14ac:dyDescent="0.3">
      <c r="A1" s="39" t="s">
        <v>2022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8" ht="30" customHeight="1" x14ac:dyDescent="0.3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8" ht="30" customHeight="1" x14ac:dyDescent="0.3">
      <c r="A3" s="37" t="s">
        <v>692</v>
      </c>
      <c r="B3" s="37" t="s">
        <v>2</v>
      </c>
      <c r="C3" s="37" t="s">
        <v>1920</v>
      </c>
      <c r="D3" s="37" t="s">
        <v>4</v>
      </c>
      <c r="E3" s="37" t="s">
        <v>6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 t="s">
        <v>694</v>
      </c>
      <c r="Q3" s="37" t="s">
        <v>695</v>
      </c>
      <c r="R3" s="37"/>
      <c r="S3" s="37"/>
      <c r="T3" s="37"/>
      <c r="U3" s="37"/>
      <c r="V3" s="37"/>
      <c r="W3" s="37" t="s">
        <v>697</v>
      </c>
      <c r="X3" s="37" t="s">
        <v>12</v>
      </c>
      <c r="Y3" s="36" t="s">
        <v>2030</v>
      </c>
      <c r="Z3" s="36" t="s">
        <v>2031</v>
      </c>
      <c r="AA3" s="36" t="s">
        <v>2032</v>
      </c>
      <c r="AB3" s="36" t="s">
        <v>48</v>
      </c>
    </row>
    <row r="4" spans="1:28" ht="30" customHeight="1" x14ac:dyDescent="0.3">
      <c r="A4" s="37"/>
      <c r="B4" s="37"/>
      <c r="C4" s="37"/>
      <c r="D4" s="37"/>
      <c r="E4" s="4" t="s">
        <v>2023</v>
      </c>
      <c r="F4" s="4" t="s">
        <v>2024</v>
      </c>
      <c r="G4" s="4" t="s">
        <v>2025</v>
      </c>
      <c r="H4" s="4" t="s">
        <v>2024</v>
      </c>
      <c r="I4" s="4" t="s">
        <v>2026</v>
      </c>
      <c r="J4" s="4" t="s">
        <v>2024</v>
      </c>
      <c r="K4" s="4" t="s">
        <v>2027</v>
      </c>
      <c r="L4" s="4" t="s">
        <v>2024</v>
      </c>
      <c r="M4" s="4" t="s">
        <v>2028</v>
      </c>
      <c r="N4" s="4" t="s">
        <v>2024</v>
      </c>
      <c r="O4" s="4" t="s">
        <v>2029</v>
      </c>
      <c r="P4" s="37"/>
      <c r="Q4" s="4" t="s">
        <v>2023</v>
      </c>
      <c r="R4" s="4" t="s">
        <v>2025</v>
      </c>
      <c r="S4" s="4" t="s">
        <v>2026</v>
      </c>
      <c r="T4" s="4" t="s">
        <v>2027</v>
      </c>
      <c r="U4" s="4" t="s">
        <v>2028</v>
      </c>
      <c r="V4" s="4" t="s">
        <v>2029</v>
      </c>
      <c r="W4" s="37"/>
      <c r="X4" s="37"/>
      <c r="Y4" s="36"/>
      <c r="Z4" s="36"/>
      <c r="AA4" s="36"/>
      <c r="AB4" s="36"/>
    </row>
    <row r="5" spans="1:28" ht="30" customHeight="1" x14ac:dyDescent="0.3">
      <c r="A5" s="8" t="s">
        <v>1904</v>
      </c>
      <c r="B5" s="8" t="s">
        <v>1902</v>
      </c>
      <c r="C5" s="8" t="s">
        <v>1899</v>
      </c>
      <c r="D5" s="23" t="s">
        <v>77</v>
      </c>
      <c r="E5" s="24">
        <v>0</v>
      </c>
      <c r="F5" s="8" t="s">
        <v>52</v>
      </c>
      <c r="G5" s="24">
        <v>0</v>
      </c>
      <c r="H5" s="8" t="s">
        <v>52</v>
      </c>
      <c r="I5" s="24">
        <v>0</v>
      </c>
      <c r="J5" s="8" t="s">
        <v>52</v>
      </c>
      <c r="K5" s="24">
        <v>0</v>
      </c>
      <c r="L5" s="8" t="s">
        <v>52</v>
      </c>
      <c r="M5" s="24">
        <v>0</v>
      </c>
      <c r="N5" s="8" t="s">
        <v>52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33312</v>
      </c>
      <c r="V5" s="24">
        <f t="shared" ref="V5:V10" si="0">SMALL(Q5:U5,COUNTIF(Q5:U5,0)+1)</f>
        <v>33312</v>
      </c>
      <c r="W5" s="8" t="s">
        <v>1903</v>
      </c>
      <c r="X5" s="8" t="s">
        <v>2033</v>
      </c>
      <c r="Y5" s="2" t="s">
        <v>52</v>
      </c>
      <c r="Z5" s="2" t="s">
        <v>52</v>
      </c>
      <c r="AA5" s="25"/>
      <c r="AB5" s="2" t="s">
        <v>52</v>
      </c>
    </row>
    <row r="6" spans="1:28" ht="30" customHeight="1" x14ac:dyDescent="0.3">
      <c r="A6" s="8" t="s">
        <v>2034</v>
      </c>
      <c r="B6" s="8" t="s">
        <v>2035</v>
      </c>
      <c r="C6" s="8" t="s">
        <v>1630</v>
      </c>
      <c r="D6" s="23" t="s">
        <v>77</v>
      </c>
      <c r="E6" s="24">
        <v>0</v>
      </c>
      <c r="F6" s="8" t="s">
        <v>52</v>
      </c>
      <c r="G6" s="24">
        <v>0</v>
      </c>
      <c r="H6" s="8" t="s">
        <v>52</v>
      </c>
      <c r="I6" s="24">
        <v>0</v>
      </c>
      <c r="J6" s="8" t="s">
        <v>52</v>
      </c>
      <c r="K6" s="24">
        <v>0</v>
      </c>
      <c r="L6" s="8" t="s">
        <v>52</v>
      </c>
      <c r="M6" s="24">
        <v>0</v>
      </c>
      <c r="N6" s="8" t="s">
        <v>52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114000</v>
      </c>
      <c r="V6" s="24">
        <f t="shared" si="0"/>
        <v>114000</v>
      </c>
      <c r="W6" s="8" t="s">
        <v>2036</v>
      </c>
      <c r="X6" s="8" t="s">
        <v>2033</v>
      </c>
      <c r="Y6" s="2" t="s">
        <v>52</v>
      </c>
      <c r="Z6" s="2" t="s">
        <v>52</v>
      </c>
      <c r="AA6" s="25"/>
      <c r="AB6" s="2" t="s">
        <v>52</v>
      </c>
    </row>
    <row r="7" spans="1:28" ht="30" customHeight="1" x14ac:dyDescent="0.3">
      <c r="A7" s="8" t="s">
        <v>1863</v>
      </c>
      <c r="B7" s="8" t="s">
        <v>1861</v>
      </c>
      <c r="C7" s="8" t="s">
        <v>1574</v>
      </c>
      <c r="D7" s="23" t="s">
        <v>77</v>
      </c>
      <c r="E7" s="24">
        <v>0</v>
      </c>
      <c r="F7" s="8" t="s">
        <v>52</v>
      </c>
      <c r="G7" s="24">
        <v>0</v>
      </c>
      <c r="H7" s="8" t="s">
        <v>52</v>
      </c>
      <c r="I7" s="24">
        <v>0</v>
      </c>
      <c r="J7" s="8" t="s">
        <v>52</v>
      </c>
      <c r="K7" s="24">
        <v>0</v>
      </c>
      <c r="L7" s="8" t="s">
        <v>52</v>
      </c>
      <c r="M7" s="24">
        <v>0</v>
      </c>
      <c r="N7" s="8" t="s">
        <v>52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2786</v>
      </c>
      <c r="V7" s="24">
        <f t="shared" si="0"/>
        <v>2786</v>
      </c>
      <c r="W7" s="8" t="s">
        <v>1862</v>
      </c>
      <c r="X7" s="8" t="s">
        <v>2033</v>
      </c>
      <c r="Y7" s="2" t="s">
        <v>52</v>
      </c>
      <c r="Z7" s="2" t="s">
        <v>52</v>
      </c>
      <c r="AA7" s="25"/>
      <c r="AB7" s="2" t="s">
        <v>52</v>
      </c>
    </row>
    <row r="8" spans="1:28" ht="30" customHeight="1" x14ac:dyDescent="0.3">
      <c r="A8" s="8" t="s">
        <v>2037</v>
      </c>
      <c r="B8" s="8" t="s">
        <v>2038</v>
      </c>
      <c r="C8" s="8" t="s">
        <v>1581</v>
      </c>
      <c r="D8" s="23" t="s">
        <v>77</v>
      </c>
      <c r="E8" s="24">
        <v>0</v>
      </c>
      <c r="F8" s="8" t="s">
        <v>52</v>
      </c>
      <c r="G8" s="24">
        <v>0</v>
      </c>
      <c r="H8" s="8" t="s">
        <v>52</v>
      </c>
      <c r="I8" s="24">
        <v>0</v>
      </c>
      <c r="J8" s="8" t="s">
        <v>52</v>
      </c>
      <c r="K8" s="24">
        <v>0</v>
      </c>
      <c r="L8" s="8" t="s">
        <v>52</v>
      </c>
      <c r="M8" s="24">
        <v>0</v>
      </c>
      <c r="N8" s="8" t="s">
        <v>52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1811</v>
      </c>
      <c r="V8" s="24">
        <f t="shared" si="0"/>
        <v>1811</v>
      </c>
      <c r="W8" s="8" t="s">
        <v>2039</v>
      </c>
      <c r="X8" s="8" t="s">
        <v>2033</v>
      </c>
      <c r="Y8" s="2" t="s">
        <v>52</v>
      </c>
      <c r="Z8" s="2" t="s">
        <v>52</v>
      </c>
      <c r="AA8" s="25"/>
      <c r="AB8" s="2" t="s">
        <v>52</v>
      </c>
    </row>
    <row r="9" spans="1:28" ht="30" customHeight="1" x14ac:dyDescent="0.3">
      <c r="A9" s="8" t="s">
        <v>1880</v>
      </c>
      <c r="B9" s="8" t="s">
        <v>1878</v>
      </c>
      <c r="C9" s="8" t="s">
        <v>1586</v>
      </c>
      <c r="D9" s="23" t="s">
        <v>77</v>
      </c>
      <c r="E9" s="24">
        <v>0</v>
      </c>
      <c r="F9" s="8" t="s">
        <v>52</v>
      </c>
      <c r="G9" s="24">
        <v>0</v>
      </c>
      <c r="H9" s="8" t="s">
        <v>52</v>
      </c>
      <c r="I9" s="24">
        <v>0</v>
      </c>
      <c r="J9" s="8" t="s">
        <v>52</v>
      </c>
      <c r="K9" s="24">
        <v>0</v>
      </c>
      <c r="L9" s="8" t="s">
        <v>52</v>
      </c>
      <c r="M9" s="24">
        <v>0</v>
      </c>
      <c r="N9" s="8" t="s">
        <v>52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12192</v>
      </c>
      <c r="V9" s="24">
        <f t="shared" si="0"/>
        <v>12192</v>
      </c>
      <c r="W9" s="8" t="s">
        <v>1879</v>
      </c>
      <c r="X9" s="8" t="s">
        <v>2033</v>
      </c>
      <c r="Y9" s="2" t="s">
        <v>52</v>
      </c>
      <c r="Z9" s="2" t="s">
        <v>52</v>
      </c>
      <c r="AA9" s="25"/>
      <c r="AB9" s="2" t="s">
        <v>52</v>
      </c>
    </row>
    <row r="10" spans="1:28" ht="30" customHeight="1" x14ac:dyDescent="0.3">
      <c r="A10" s="8" t="s">
        <v>2040</v>
      </c>
      <c r="B10" s="8" t="s">
        <v>2041</v>
      </c>
      <c r="C10" s="8" t="s">
        <v>2042</v>
      </c>
      <c r="D10" s="23" t="s">
        <v>77</v>
      </c>
      <c r="E10" s="24">
        <v>0</v>
      </c>
      <c r="F10" s="8" t="s">
        <v>52</v>
      </c>
      <c r="G10" s="24">
        <v>0</v>
      </c>
      <c r="H10" s="8" t="s">
        <v>52</v>
      </c>
      <c r="I10" s="24">
        <v>0</v>
      </c>
      <c r="J10" s="8" t="s">
        <v>52</v>
      </c>
      <c r="K10" s="24">
        <v>0</v>
      </c>
      <c r="L10" s="8" t="s">
        <v>52</v>
      </c>
      <c r="M10" s="24">
        <v>0</v>
      </c>
      <c r="N10" s="8" t="s">
        <v>52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588</v>
      </c>
      <c r="V10" s="24">
        <f t="shared" si="0"/>
        <v>588</v>
      </c>
      <c r="W10" s="8" t="s">
        <v>2043</v>
      </c>
      <c r="X10" s="8" t="s">
        <v>2033</v>
      </c>
      <c r="Y10" s="2" t="s">
        <v>52</v>
      </c>
      <c r="Z10" s="2" t="s">
        <v>52</v>
      </c>
      <c r="AA10" s="25"/>
      <c r="AB10" s="2" t="s">
        <v>52</v>
      </c>
    </row>
    <row r="11" spans="1:28" ht="30" customHeight="1" x14ac:dyDescent="0.3">
      <c r="A11" s="8" t="s">
        <v>834</v>
      </c>
      <c r="B11" s="8" t="s">
        <v>831</v>
      </c>
      <c r="C11" s="8" t="s">
        <v>832</v>
      </c>
      <c r="D11" s="23" t="s">
        <v>105</v>
      </c>
      <c r="E11" s="24">
        <v>0</v>
      </c>
      <c r="F11" s="8" t="s">
        <v>52</v>
      </c>
      <c r="G11" s="24">
        <v>0</v>
      </c>
      <c r="H11" s="8" t="s">
        <v>52</v>
      </c>
      <c r="I11" s="24">
        <v>0</v>
      </c>
      <c r="J11" s="8" t="s">
        <v>52</v>
      </c>
      <c r="K11" s="24">
        <v>0</v>
      </c>
      <c r="L11" s="8" t="s">
        <v>52</v>
      </c>
      <c r="M11" s="24">
        <v>0</v>
      </c>
      <c r="N11" s="8" t="s">
        <v>52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8" t="s">
        <v>833</v>
      </c>
      <c r="X11" s="8" t="s">
        <v>2044</v>
      </c>
      <c r="Y11" s="2" t="s">
        <v>52</v>
      </c>
      <c r="Z11" s="2" t="s">
        <v>52</v>
      </c>
      <c r="AA11" s="25"/>
      <c r="AB11" s="2" t="s">
        <v>52</v>
      </c>
    </row>
    <row r="12" spans="1:28" ht="30" customHeight="1" x14ac:dyDescent="0.3">
      <c r="A12" s="8" t="s">
        <v>829</v>
      </c>
      <c r="B12" s="8" t="s">
        <v>652</v>
      </c>
      <c r="C12" s="8" t="s">
        <v>827</v>
      </c>
      <c r="D12" s="23" t="s">
        <v>105</v>
      </c>
      <c r="E12" s="24">
        <v>0</v>
      </c>
      <c r="F12" s="8" t="s">
        <v>52</v>
      </c>
      <c r="G12" s="24">
        <v>0</v>
      </c>
      <c r="H12" s="8" t="s">
        <v>52</v>
      </c>
      <c r="I12" s="24">
        <v>0</v>
      </c>
      <c r="J12" s="8" t="s">
        <v>52</v>
      </c>
      <c r="K12" s="24">
        <v>0</v>
      </c>
      <c r="L12" s="8" t="s">
        <v>52</v>
      </c>
      <c r="M12" s="24">
        <v>0</v>
      </c>
      <c r="N12" s="8" t="s">
        <v>52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8" t="s">
        <v>828</v>
      </c>
      <c r="X12" s="8" t="s">
        <v>2044</v>
      </c>
      <c r="Y12" s="2" t="s">
        <v>52</v>
      </c>
      <c r="Z12" s="2" t="s">
        <v>52</v>
      </c>
      <c r="AA12" s="25"/>
      <c r="AB12" s="2" t="s">
        <v>52</v>
      </c>
    </row>
    <row r="13" spans="1:28" ht="30" customHeight="1" x14ac:dyDescent="0.3">
      <c r="A13" s="8" t="s">
        <v>1043</v>
      </c>
      <c r="B13" s="8" t="s">
        <v>957</v>
      </c>
      <c r="C13" s="8" t="s">
        <v>1041</v>
      </c>
      <c r="D13" s="23" t="s">
        <v>83</v>
      </c>
      <c r="E13" s="24">
        <v>5795</v>
      </c>
      <c r="F13" s="8" t="s">
        <v>52</v>
      </c>
      <c r="G13" s="24">
        <v>6685.03</v>
      </c>
      <c r="H13" s="8" t="s">
        <v>2045</v>
      </c>
      <c r="I13" s="24">
        <v>6439.8</v>
      </c>
      <c r="J13" s="8" t="s">
        <v>2046</v>
      </c>
      <c r="K13" s="24">
        <v>0</v>
      </c>
      <c r="L13" s="8" t="s">
        <v>52</v>
      </c>
      <c r="M13" s="24">
        <v>0</v>
      </c>
      <c r="N13" s="8" t="s">
        <v>52</v>
      </c>
      <c r="O13" s="24">
        <f t="shared" ref="O13:O40" si="1">SMALL(E13:M13,COUNTIF(E13:M13,0)+1)</f>
        <v>5795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8" t="s">
        <v>1042</v>
      </c>
      <c r="X13" s="8" t="s">
        <v>52</v>
      </c>
      <c r="Y13" s="2" t="s">
        <v>52</v>
      </c>
      <c r="Z13" s="2" t="s">
        <v>52</v>
      </c>
      <c r="AA13" s="25"/>
      <c r="AB13" s="2" t="s">
        <v>52</v>
      </c>
    </row>
    <row r="14" spans="1:28" ht="30" customHeight="1" x14ac:dyDescent="0.3">
      <c r="A14" s="8" t="s">
        <v>960</v>
      </c>
      <c r="B14" s="8" t="s">
        <v>957</v>
      </c>
      <c r="C14" s="8" t="s">
        <v>958</v>
      </c>
      <c r="D14" s="23" t="s">
        <v>83</v>
      </c>
      <c r="E14" s="24">
        <v>7308</v>
      </c>
      <c r="F14" s="8" t="s">
        <v>52</v>
      </c>
      <c r="G14" s="24">
        <v>8834.99</v>
      </c>
      <c r="H14" s="8" t="s">
        <v>2045</v>
      </c>
      <c r="I14" s="24">
        <v>7709.62</v>
      </c>
      <c r="J14" s="8" t="s">
        <v>2046</v>
      </c>
      <c r="K14" s="24">
        <v>0</v>
      </c>
      <c r="L14" s="8" t="s">
        <v>52</v>
      </c>
      <c r="M14" s="24">
        <v>0</v>
      </c>
      <c r="N14" s="8" t="s">
        <v>52</v>
      </c>
      <c r="O14" s="24">
        <f t="shared" si="1"/>
        <v>7308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8" t="s">
        <v>959</v>
      </c>
      <c r="X14" s="8" t="s">
        <v>52</v>
      </c>
      <c r="Y14" s="2" t="s">
        <v>52</v>
      </c>
      <c r="Z14" s="2" t="s">
        <v>52</v>
      </c>
      <c r="AA14" s="25"/>
      <c r="AB14" s="2" t="s">
        <v>52</v>
      </c>
    </row>
    <row r="15" spans="1:28" ht="30" customHeight="1" x14ac:dyDescent="0.3">
      <c r="A15" s="8" t="s">
        <v>1647</v>
      </c>
      <c r="B15" s="8" t="s">
        <v>1645</v>
      </c>
      <c r="C15" s="8" t="s">
        <v>1646</v>
      </c>
      <c r="D15" s="23" t="s">
        <v>83</v>
      </c>
      <c r="E15" s="24">
        <v>7577</v>
      </c>
      <c r="F15" s="8" t="s">
        <v>52</v>
      </c>
      <c r="G15" s="24">
        <v>9002.9500000000007</v>
      </c>
      <c r="H15" s="8" t="s">
        <v>2045</v>
      </c>
      <c r="I15" s="24">
        <v>8011.95</v>
      </c>
      <c r="J15" s="8" t="s">
        <v>2046</v>
      </c>
      <c r="K15" s="24">
        <v>0</v>
      </c>
      <c r="L15" s="8" t="s">
        <v>52</v>
      </c>
      <c r="M15" s="24">
        <v>0</v>
      </c>
      <c r="N15" s="8" t="s">
        <v>52</v>
      </c>
      <c r="O15" s="24">
        <f t="shared" si="1"/>
        <v>7577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8" t="s">
        <v>2047</v>
      </c>
      <c r="X15" s="8" t="s">
        <v>52</v>
      </c>
      <c r="Y15" s="2" t="s">
        <v>52</v>
      </c>
      <c r="Z15" s="2" t="s">
        <v>52</v>
      </c>
      <c r="AA15" s="25"/>
      <c r="AB15" s="2" t="s">
        <v>52</v>
      </c>
    </row>
    <row r="16" spans="1:28" ht="30" customHeight="1" x14ac:dyDescent="0.3">
      <c r="A16" s="8" t="s">
        <v>2048</v>
      </c>
      <c r="B16" s="8" t="s">
        <v>2049</v>
      </c>
      <c r="C16" s="8" t="s">
        <v>2050</v>
      </c>
      <c r="D16" s="23" t="s">
        <v>83</v>
      </c>
      <c r="E16" s="24">
        <v>0</v>
      </c>
      <c r="F16" s="8" t="s">
        <v>52</v>
      </c>
      <c r="G16" s="24">
        <v>0</v>
      </c>
      <c r="H16" s="8" t="s">
        <v>2051</v>
      </c>
      <c r="I16" s="24">
        <v>0</v>
      </c>
      <c r="J16" s="8" t="s">
        <v>2052</v>
      </c>
      <c r="K16" s="24">
        <v>160000</v>
      </c>
      <c r="L16" s="8" t="s">
        <v>2053</v>
      </c>
      <c r="M16" s="24">
        <v>0</v>
      </c>
      <c r="N16" s="8" t="s">
        <v>52</v>
      </c>
      <c r="O16" s="24">
        <f t="shared" si="1"/>
        <v>160000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8" t="s">
        <v>2054</v>
      </c>
      <c r="X16" s="8" t="s">
        <v>52</v>
      </c>
      <c r="Y16" s="2" t="s">
        <v>52</v>
      </c>
      <c r="Z16" s="2" t="s">
        <v>52</v>
      </c>
      <c r="AA16" s="25"/>
      <c r="AB16" s="2" t="s">
        <v>52</v>
      </c>
    </row>
    <row r="17" spans="1:28" ht="30" customHeight="1" x14ac:dyDescent="0.3">
      <c r="A17" s="8" t="s">
        <v>1318</v>
      </c>
      <c r="B17" s="8" t="s">
        <v>1189</v>
      </c>
      <c r="C17" s="8" t="s">
        <v>1316</v>
      </c>
      <c r="D17" s="23" t="s">
        <v>805</v>
      </c>
      <c r="E17" s="24">
        <v>190</v>
      </c>
      <c r="F17" s="8" t="s">
        <v>52</v>
      </c>
      <c r="G17" s="24">
        <v>280</v>
      </c>
      <c r="H17" s="8" t="s">
        <v>2055</v>
      </c>
      <c r="I17" s="24">
        <v>243</v>
      </c>
      <c r="J17" s="8" t="s">
        <v>2056</v>
      </c>
      <c r="K17" s="24">
        <v>0</v>
      </c>
      <c r="L17" s="8" t="s">
        <v>52</v>
      </c>
      <c r="M17" s="24">
        <v>0</v>
      </c>
      <c r="N17" s="8" t="s">
        <v>52</v>
      </c>
      <c r="O17" s="24">
        <f t="shared" si="1"/>
        <v>190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8" t="s">
        <v>1317</v>
      </c>
      <c r="X17" s="8" t="s">
        <v>2057</v>
      </c>
      <c r="Y17" s="2" t="s">
        <v>52</v>
      </c>
      <c r="Z17" s="2" t="s">
        <v>52</v>
      </c>
      <c r="AA17" s="25"/>
      <c r="AB17" s="2" t="s">
        <v>52</v>
      </c>
    </row>
    <row r="18" spans="1:28" ht="30" customHeight="1" x14ac:dyDescent="0.3">
      <c r="A18" s="8" t="s">
        <v>1192</v>
      </c>
      <c r="B18" s="8" t="s">
        <v>1189</v>
      </c>
      <c r="C18" s="8" t="s">
        <v>1190</v>
      </c>
      <c r="D18" s="23" t="s">
        <v>805</v>
      </c>
      <c r="E18" s="24">
        <v>1020</v>
      </c>
      <c r="F18" s="8" t="s">
        <v>52</v>
      </c>
      <c r="G18" s="24">
        <v>1350</v>
      </c>
      <c r="H18" s="8" t="s">
        <v>2055</v>
      </c>
      <c r="I18" s="24">
        <v>1200</v>
      </c>
      <c r="J18" s="8" t="s">
        <v>2056</v>
      </c>
      <c r="K18" s="24">
        <v>0</v>
      </c>
      <c r="L18" s="8" t="s">
        <v>52</v>
      </c>
      <c r="M18" s="24">
        <v>0</v>
      </c>
      <c r="N18" s="8" t="s">
        <v>52</v>
      </c>
      <c r="O18" s="24">
        <f t="shared" si="1"/>
        <v>1020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8" t="s">
        <v>1191</v>
      </c>
      <c r="X18" s="8" t="s">
        <v>2057</v>
      </c>
      <c r="Y18" s="2" t="s">
        <v>52</v>
      </c>
      <c r="Z18" s="2" t="s">
        <v>52</v>
      </c>
      <c r="AA18" s="25"/>
      <c r="AB18" s="2" t="s">
        <v>52</v>
      </c>
    </row>
    <row r="19" spans="1:28" ht="30" customHeight="1" x14ac:dyDescent="0.3">
      <c r="A19" s="8" t="s">
        <v>2058</v>
      </c>
      <c r="B19" s="8" t="s">
        <v>2059</v>
      </c>
      <c r="C19" s="8" t="s">
        <v>2060</v>
      </c>
      <c r="D19" s="23" t="s">
        <v>871</v>
      </c>
      <c r="E19" s="24">
        <v>2</v>
      </c>
      <c r="F19" s="8" t="s">
        <v>52</v>
      </c>
      <c r="G19" s="24">
        <v>3.12</v>
      </c>
      <c r="H19" s="8" t="s">
        <v>2061</v>
      </c>
      <c r="I19" s="24">
        <v>2.5</v>
      </c>
      <c r="J19" s="8" t="s">
        <v>2062</v>
      </c>
      <c r="K19" s="24">
        <v>0</v>
      </c>
      <c r="L19" s="8" t="s">
        <v>52</v>
      </c>
      <c r="M19" s="24">
        <v>0</v>
      </c>
      <c r="N19" s="8" t="s">
        <v>52</v>
      </c>
      <c r="O19" s="24">
        <f t="shared" si="1"/>
        <v>2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8" t="s">
        <v>2063</v>
      </c>
      <c r="X19" s="8" t="s">
        <v>2064</v>
      </c>
      <c r="Y19" s="2" t="s">
        <v>52</v>
      </c>
      <c r="Z19" s="2" t="s">
        <v>52</v>
      </c>
      <c r="AA19" s="25"/>
      <c r="AB19" s="2" t="s">
        <v>52</v>
      </c>
    </row>
    <row r="20" spans="1:28" ht="30" customHeight="1" x14ac:dyDescent="0.3">
      <c r="A20" s="8" t="s">
        <v>873</v>
      </c>
      <c r="B20" s="8" t="s">
        <v>869</v>
      </c>
      <c r="C20" s="8" t="s">
        <v>870</v>
      </c>
      <c r="D20" s="23" t="s">
        <v>871</v>
      </c>
      <c r="E20" s="24">
        <v>0</v>
      </c>
      <c r="F20" s="8" t="s">
        <v>52</v>
      </c>
      <c r="G20" s="24">
        <v>555.54999999999995</v>
      </c>
      <c r="H20" s="8" t="s">
        <v>2065</v>
      </c>
      <c r="I20" s="24">
        <v>0</v>
      </c>
      <c r="J20" s="8" t="s">
        <v>52</v>
      </c>
      <c r="K20" s="24">
        <v>0</v>
      </c>
      <c r="L20" s="8" t="s">
        <v>52</v>
      </c>
      <c r="M20" s="24">
        <v>0</v>
      </c>
      <c r="N20" s="8" t="s">
        <v>52</v>
      </c>
      <c r="O20" s="24">
        <f t="shared" si="1"/>
        <v>555.54999999999995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8" t="s">
        <v>872</v>
      </c>
      <c r="X20" s="8" t="s">
        <v>52</v>
      </c>
      <c r="Y20" s="2" t="s">
        <v>52</v>
      </c>
      <c r="Z20" s="2" t="s">
        <v>52</v>
      </c>
      <c r="AA20" s="25"/>
      <c r="AB20" s="2" t="s">
        <v>52</v>
      </c>
    </row>
    <row r="21" spans="1:28" ht="30" customHeight="1" x14ac:dyDescent="0.3">
      <c r="A21" s="8" t="s">
        <v>1151</v>
      </c>
      <c r="B21" s="8" t="s">
        <v>1148</v>
      </c>
      <c r="C21" s="8" t="s">
        <v>1149</v>
      </c>
      <c r="D21" s="23" t="s">
        <v>153</v>
      </c>
      <c r="E21" s="24">
        <v>0</v>
      </c>
      <c r="F21" s="8" t="s">
        <v>52</v>
      </c>
      <c r="G21" s="24">
        <v>0</v>
      </c>
      <c r="H21" s="8" t="s">
        <v>52</v>
      </c>
      <c r="I21" s="24">
        <v>0</v>
      </c>
      <c r="J21" s="8" t="s">
        <v>52</v>
      </c>
      <c r="K21" s="24">
        <v>0</v>
      </c>
      <c r="L21" s="8" t="s">
        <v>52</v>
      </c>
      <c r="M21" s="24">
        <v>1600</v>
      </c>
      <c r="N21" s="8" t="s">
        <v>52</v>
      </c>
      <c r="O21" s="24">
        <f t="shared" si="1"/>
        <v>1600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8" t="s">
        <v>1150</v>
      </c>
      <c r="X21" s="8" t="s">
        <v>52</v>
      </c>
      <c r="Y21" s="2" t="s">
        <v>52</v>
      </c>
      <c r="Z21" s="2" t="s">
        <v>52</v>
      </c>
      <c r="AA21" s="25"/>
      <c r="AB21" s="2" t="s">
        <v>52</v>
      </c>
    </row>
    <row r="22" spans="1:28" ht="30" customHeight="1" x14ac:dyDescent="0.3">
      <c r="A22" s="8" t="s">
        <v>801</v>
      </c>
      <c r="B22" s="8" t="s">
        <v>799</v>
      </c>
      <c r="C22" s="8" t="s">
        <v>799</v>
      </c>
      <c r="D22" s="23" t="s">
        <v>83</v>
      </c>
      <c r="E22" s="24">
        <v>408</v>
      </c>
      <c r="F22" s="8" t="s">
        <v>52</v>
      </c>
      <c r="G22" s="24">
        <v>0</v>
      </c>
      <c r="H22" s="8" t="s">
        <v>52</v>
      </c>
      <c r="I22" s="24">
        <v>510.71</v>
      </c>
      <c r="J22" s="8" t="s">
        <v>2066</v>
      </c>
      <c r="K22" s="24">
        <v>0</v>
      </c>
      <c r="L22" s="8" t="s">
        <v>52</v>
      </c>
      <c r="M22" s="24">
        <v>0</v>
      </c>
      <c r="N22" s="8" t="s">
        <v>52</v>
      </c>
      <c r="O22" s="24">
        <f t="shared" si="1"/>
        <v>408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8" t="s">
        <v>800</v>
      </c>
      <c r="X22" s="8" t="s">
        <v>52</v>
      </c>
      <c r="Y22" s="2" t="s">
        <v>52</v>
      </c>
      <c r="Z22" s="2" t="s">
        <v>52</v>
      </c>
      <c r="AA22" s="25"/>
      <c r="AB22" s="2" t="s">
        <v>52</v>
      </c>
    </row>
    <row r="23" spans="1:28" ht="30" customHeight="1" x14ac:dyDescent="0.3">
      <c r="A23" s="8" t="s">
        <v>1885</v>
      </c>
      <c r="B23" s="8" t="s">
        <v>1882</v>
      </c>
      <c r="C23" s="8" t="s">
        <v>1883</v>
      </c>
      <c r="D23" s="23" t="s">
        <v>871</v>
      </c>
      <c r="E23" s="24">
        <v>0</v>
      </c>
      <c r="F23" s="8" t="s">
        <v>52</v>
      </c>
      <c r="G23" s="24">
        <v>1197.27</v>
      </c>
      <c r="H23" s="8" t="s">
        <v>2061</v>
      </c>
      <c r="I23" s="24">
        <v>1067</v>
      </c>
      <c r="J23" s="8" t="s">
        <v>2067</v>
      </c>
      <c r="K23" s="24">
        <v>0</v>
      </c>
      <c r="L23" s="8" t="s">
        <v>52</v>
      </c>
      <c r="M23" s="24">
        <v>0</v>
      </c>
      <c r="N23" s="8" t="s">
        <v>52</v>
      </c>
      <c r="O23" s="24">
        <f t="shared" si="1"/>
        <v>1067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8" t="s">
        <v>1884</v>
      </c>
      <c r="X23" s="8" t="s">
        <v>52</v>
      </c>
      <c r="Y23" s="2" t="s">
        <v>52</v>
      </c>
      <c r="Z23" s="2" t="s">
        <v>52</v>
      </c>
      <c r="AA23" s="25"/>
      <c r="AB23" s="2" t="s">
        <v>52</v>
      </c>
    </row>
    <row r="24" spans="1:28" ht="30" customHeight="1" x14ac:dyDescent="0.3">
      <c r="A24" s="8" t="s">
        <v>1868</v>
      </c>
      <c r="B24" s="8" t="s">
        <v>1865</v>
      </c>
      <c r="C24" s="8" t="s">
        <v>1866</v>
      </c>
      <c r="D24" s="23" t="s">
        <v>871</v>
      </c>
      <c r="E24" s="24">
        <v>0</v>
      </c>
      <c r="F24" s="8" t="s">
        <v>52</v>
      </c>
      <c r="G24" s="24">
        <v>1332.72</v>
      </c>
      <c r="H24" s="8" t="s">
        <v>2061</v>
      </c>
      <c r="I24" s="24">
        <v>1267</v>
      </c>
      <c r="J24" s="8" t="s">
        <v>2067</v>
      </c>
      <c r="K24" s="24">
        <v>0</v>
      </c>
      <c r="L24" s="8" t="s">
        <v>52</v>
      </c>
      <c r="M24" s="24">
        <v>0</v>
      </c>
      <c r="N24" s="8" t="s">
        <v>52</v>
      </c>
      <c r="O24" s="24">
        <f t="shared" si="1"/>
        <v>1267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8" t="s">
        <v>1867</v>
      </c>
      <c r="X24" s="8" t="s">
        <v>52</v>
      </c>
      <c r="Y24" s="2" t="s">
        <v>52</v>
      </c>
      <c r="Z24" s="2" t="s">
        <v>52</v>
      </c>
      <c r="AA24" s="25"/>
      <c r="AB24" s="2" t="s">
        <v>52</v>
      </c>
    </row>
    <row r="25" spans="1:28" ht="30" customHeight="1" x14ac:dyDescent="0.3">
      <c r="A25" s="8" t="s">
        <v>2068</v>
      </c>
      <c r="B25" s="8" t="s">
        <v>2069</v>
      </c>
      <c r="C25" s="8" t="s">
        <v>2070</v>
      </c>
      <c r="D25" s="23" t="s">
        <v>805</v>
      </c>
      <c r="E25" s="24">
        <v>12042</v>
      </c>
      <c r="F25" s="8" t="s">
        <v>52</v>
      </c>
      <c r="G25" s="24">
        <v>14100</v>
      </c>
      <c r="H25" s="8" t="s">
        <v>2061</v>
      </c>
      <c r="I25" s="24">
        <v>13000</v>
      </c>
      <c r="J25" s="8" t="s">
        <v>2062</v>
      </c>
      <c r="K25" s="24">
        <v>0</v>
      </c>
      <c r="L25" s="8" t="s">
        <v>52</v>
      </c>
      <c r="M25" s="24">
        <v>0</v>
      </c>
      <c r="N25" s="8" t="s">
        <v>52</v>
      </c>
      <c r="O25" s="24">
        <f t="shared" si="1"/>
        <v>12042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8" t="s">
        <v>2071</v>
      </c>
      <c r="X25" s="8" t="s">
        <v>52</v>
      </c>
      <c r="Y25" s="2" t="s">
        <v>52</v>
      </c>
      <c r="Z25" s="2" t="s">
        <v>52</v>
      </c>
      <c r="AA25" s="25"/>
      <c r="AB25" s="2" t="s">
        <v>52</v>
      </c>
    </row>
    <row r="26" spans="1:28" ht="30" customHeight="1" x14ac:dyDescent="0.3">
      <c r="A26" s="8" t="s">
        <v>1563</v>
      </c>
      <c r="B26" s="8" t="s">
        <v>1560</v>
      </c>
      <c r="C26" s="8" t="s">
        <v>1561</v>
      </c>
      <c r="D26" s="23" t="s">
        <v>77</v>
      </c>
      <c r="E26" s="24">
        <v>0</v>
      </c>
      <c r="F26" s="8" t="s">
        <v>52</v>
      </c>
      <c r="G26" s="24">
        <v>245000</v>
      </c>
      <c r="H26" s="8" t="s">
        <v>2072</v>
      </c>
      <c r="I26" s="24">
        <v>0</v>
      </c>
      <c r="J26" s="8" t="s">
        <v>52</v>
      </c>
      <c r="K26" s="24">
        <v>152000</v>
      </c>
      <c r="L26" s="8" t="s">
        <v>2073</v>
      </c>
      <c r="M26" s="24">
        <v>0</v>
      </c>
      <c r="N26" s="8" t="s">
        <v>52</v>
      </c>
      <c r="O26" s="24">
        <f t="shared" si="1"/>
        <v>152000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8" t="s">
        <v>1562</v>
      </c>
      <c r="X26" s="8" t="s">
        <v>52</v>
      </c>
      <c r="Y26" s="2" t="s">
        <v>52</v>
      </c>
      <c r="Z26" s="2" t="s">
        <v>52</v>
      </c>
      <c r="AA26" s="25"/>
      <c r="AB26" s="2" t="s">
        <v>52</v>
      </c>
    </row>
    <row r="27" spans="1:28" ht="30" customHeight="1" x14ac:dyDescent="0.3">
      <c r="A27" s="8" t="s">
        <v>2074</v>
      </c>
      <c r="B27" s="8" t="s">
        <v>2075</v>
      </c>
      <c r="C27" s="8" t="s">
        <v>2076</v>
      </c>
      <c r="D27" s="23" t="s">
        <v>805</v>
      </c>
      <c r="E27" s="24">
        <v>0</v>
      </c>
      <c r="F27" s="8" t="s">
        <v>52</v>
      </c>
      <c r="G27" s="24">
        <v>2290</v>
      </c>
      <c r="H27" s="8" t="s">
        <v>2077</v>
      </c>
      <c r="I27" s="24">
        <v>2390</v>
      </c>
      <c r="J27" s="8" t="s">
        <v>2078</v>
      </c>
      <c r="K27" s="24">
        <v>0</v>
      </c>
      <c r="L27" s="8" t="s">
        <v>52</v>
      </c>
      <c r="M27" s="24">
        <v>0</v>
      </c>
      <c r="N27" s="8" t="s">
        <v>52</v>
      </c>
      <c r="O27" s="24">
        <f t="shared" si="1"/>
        <v>2290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8" t="s">
        <v>2079</v>
      </c>
      <c r="X27" s="8" t="s">
        <v>52</v>
      </c>
      <c r="Y27" s="2" t="s">
        <v>52</v>
      </c>
      <c r="Z27" s="2" t="s">
        <v>52</v>
      </c>
      <c r="AA27" s="25"/>
      <c r="AB27" s="2" t="s">
        <v>52</v>
      </c>
    </row>
    <row r="28" spans="1:28" ht="30" customHeight="1" x14ac:dyDescent="0.3">
      <c r="A28" s="8" t="s">
        <v>2080</v>
      </c>
      <c r="B28" s="8" t="s">
        <v>2081</v>
      </c>
      <c r="C28" s="8" t="s">
        <v>2082</v>
      </c>
      <c r="D28" s="23" t="s">
        <v>805</v>
      </c>
      <c r="E28" s="24">
        <v>0</v>
      </c>
      <c r="F28" s="8" t="s">
        <v>52</v>
      </c>
      <c r="G28" s="24">
        <v>0</v>
      </c>
      <c r="H28" s="8" t="s">
        <v>52</v>
      </c>
      <c r="I28" s="24">
        <v>8880</v>
      </c>
      <c r="J28" s="8" t="s">
        <v>2078</v>
      </c>
      <c r="K28" s="24">
        <v>0</v>
      </c>
      <c r="L28" s="8" t="s">
        <v>52</v>
      </c>
      <c r="M28" s="24">
        <v>0</v>
      </c>
      <c r="N28" s="8" t="s">
        <v>52</v>
      </c>
      <c r="O28" s="24">
        <f t="shared" si="1"/>
        <v>8880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8" t="s">
        <v>2083</v>
      </c>
      <c r="X28" s="8" t="s">
        <v>52</v>
      </c>
      <c r="Y28" s="2" t="s">
        <v>52</v>
      </c>
      <c r="Z28" s="2" t="s">
        <v>52</v>
      </c>
      <c r="AA28" s="25"/>
      <c r="AB28" s="2" t="s">
        <v>52</v>
      </c>
    </row>
    <row r="29" spans="1:28" ht="30" customHeight="1" x14ac:dyDescent="0.3">
      <c r="A29" s="8" t="s">
        <v>777</v>
      </c>
      <c r="B29" s="8" t="s">
        <v>773</v>
      </c>
      <c r="C29" s="8" t="s">
        <v>774</v>
      </c>
      <c r="D29" s="23" t="s">
        <v>775</v>
      </c>
      <c r="E29" s="24">
        <v>0</v>
      </c>
      <c r="F29" s="8" t="s">
        <v>52</v>
      </c>
      <c r="G29" s="24">
        <v>23000</v>
      </c>
      <c r="H29" s="8" t="s">
        <v>2084</v>
      </c>
      <c r="I29" s="24">
        <v>0</v>
      </c>
      <c r="J29" s="8" t="s">
        <v>52</v>
      </c>
      <c r="K29" s="24">
        <v>0</v>
      </c>
      <c r="L29" s="8" t="s">
        <v>52</v>
      </c>
      <c r="M29" s="24">
        <v>0</v>
      </c>
      <c r="N29" s="8" t="s">
        <v>52</v>
      </c>
      <c r="O29" s="24">
        <f t="shared" si="1"/>
        <v>23000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8" t="s">
        <v>776</v>
      </c>
      <c r="X29" s="8" t="s">
        <v>52</v>
      </c>
      <c r="Y29" s="2" t="s">
        <v>52</v>
      </c>
      <c r="Z29" s="2" t="s">
        <v>52</v>
      </c>
      <c r="AA29" s="25"/>
      <c r="AB29" s="2" t="s">
        <v>52</v>
      </c>
    </row>
    <row r="30" spans="1:28" ht="30" customHeight="1" x14ac:dyDescent="0.3">
      <c r="A30" s="8" t="s">
        <v>1177</v>
      </c>
      <c r="B30" s="8" t="s">
        <v>1174</v>
      </c>
      <c r="C30" s="8" t="s">
        <v>1175</v>
      </c>
      <c r="D30" s="23" t="s">
        <v>805</v>
      </c>
      <c r="E30" s="24">
        <v>0</v>
      </c>
      <c r="F30" s="8" t="s">
        <v>52</v>
      </c>
      <c r="G30" s="24">
        <v>5100</v>
      </c>
      <c r="H30" s="8" t="s">
        <v>2085</v>
      </c>
      <c r="I30" s="24">
        <v>4947</v>
      </c>
      <c r="J30" s="8" t="s">
        <v>2086</v>
      </c>
      <c r="K30" s="24">
        <v>0</v>
      </c>
      <c r="L30" s="8" t="s">
        <v>52</v>
      </c>
      <c r="M30" s="24">
        <v>0</v>
      </c>
      <c r="N30" s="8" t="s">
        <v>52</v>
      </c>
      <c r="O30" s="24">
        <f t="shared" si="1"/>
        <v>4947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8" t="s">
        <v>1176</v>
      </c>
      <c r="X30" s="8" t="s">
        <v>52</v>
      </c>
      <c r="Y30" s="2" t="s">
        <v>52</v>
      </c>
      <c r="Z30" s="2" t="s">
        <v>52</v>
      </c>
      <c r="AA30" s="25"/>
      <c r="AB30" s="2" t="s">
        <v>52</v>
      </c>
    </row>
    <row r="31" spans="1:28" ht="30" customHeight="1" x14ac:dyDescent="0.3">
      <c r="A31" s="8" t="s">
        <v>1816</v>
      </c>
      <c r="B31" s="8" t="s">
        <v>1174</v>
      </c>
      <c r="C31" s="8" t="s">
        <v>1814</v>
      </c>
      <c r="D31" s="23" t="s">
        <v>805</v>
      </c>
      <c r="E31" s="24">
        <v>670</v>
      </c>
      <c r="F31" s="8" t="s">
        <v>52</v>
      </c>
      <c r="G31" s="24">
        <v>730</v>
      </c>
      <c r="H31" s="8" t="s">
        <v>2087</v>
      </c>
      <c r="I31" s="24">
        <v>812</v>
      </c>
      <c r="J31" s="8" t="s">
        <v>2088</v>
      </c>
      <c r="K31" s="24">
        <v>0</v>
      </c>
      <c r="L31" s="8" t="s">
        <v>52</v>
      </c>
      <c r="M31" s="24">
        <v>0</v>
      </c>
      <c r="N31" s="8" t="s">
        <v>52</v>
      </c>
      <c r="O31" s="24">
        <f t="shared" si="1"/>
        <v>670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8" t="s">
        <v>1815</v>
      </c>
      <c r="X31" s="8" t="s">
        <v>52</v>
      </c>
      <c r="Y31" s="2" t="s">
        <v>52</v>
      </c>
      <c r="Z31" s="2" t="s">
        <v>52</v>
      </c>
      <c r="AA31" s="25"/>
      <c r="AB31" s="2" t="s">
        <v>52</v>
      </c>
    </row>
    <row r="32" spans="1:28" ht="30" customHeight="1" x14ac:dyDescent="0.3">
      <c r="A32" s="8" t="s">
        <v>1182</v>
      </c>
      <c r="B32" s="8" t="s">
        <v>1179</v>
      </c>
      <c r="C32" s="8" t="s">
        <v>1180</v>
      </c>
      <c r="D32" s="23" t="s">
        <v>805</v>
      </c>
      <c r="E32" s="24">
        <v>0</v>
      </c>
      <c r="F32" s="8" t="s">
        <v>52</v>
      </c>
      <c r="G32" s="24">
        <v>0</v>
      </c>
      <c r="H32" s="8" t="s">
        <v>52</v>
      </c>
      <c r="I32" s="24">
        <v>777.6</v>
      </c>
      <c r="J32" s="8" t="s">
        <v>2089</v>
      </c>
      <c r="K32" s="24">
        <v>0</v>
      </c>
      <c r="L32" s="8" t="s">
        <v>52</v>
      </c>
      <c r="M32" s="24">
        <v>0</v>
      </c>
      <c r="N32" s="8" t="s">
        <v>52</v>
      </c>
      <c r="O32" s="24">
        <f t="shared" si="1"/>
        <v>777.6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8" t="s">
        <v>1181</v>
      </c>
      <c r="X32" s="8" t="s">
        <v>52</v>
      </c>
      <c r="Y32" s="2" t="s">
        <v>52</v>
      </c>
      <c r="Z32" s="2" t="s">
        <v>52</v>
      </c>
      <c r="AA32" s="25"/>
      <c r="AB32" s="2" t="s">
        <v>52</v>
      </c>
    </row>
    <row r="33" spans="1:28" ht="30" customHeight="1" x14ac:dyDescent="0.3">
      <c r="A33" s="8" t="s">
        <v>1802</v>
      </c>
      <c r="B33" s="8" t="s">
        <v>1298</v>
      </c>
      <c r="C33" s="8" t="s">
        <v>1800</v>
      </c>
      <c r="D33" s="23" t="s">
        <v>805</v>
      </c>
      <c r="E33" s="24">
        <v>0</v>
      </c>
      <c r="F33" s="8" t="s">
        <v>52</v>
      </c>
      <c r="G33" s="24">
        <v>700.6</v>
      </c>
      <c r="H33" s="8" t="s">
        <v>2090</v>
      </c>
      <c r="I33" s="24">
        <v>0</v>
      </c>
      <c r="J33" s="8" t="s">
        <v>52</v>
      </c>
      <c r="K33" s="24">
        <v>0</v>
      </c>
      <c r="L33" s="8" t="s">
        <v>52</v>
      </c>
      <c r="M33" s="24">
        <v>0</v>
      </c>
      <c r="N33" s="8" t="s">
        <v>52</v>
      </c>
      <c r="O33" s="24">
        <f t="shared" si="1"/>
        <v>700.6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8" t="s">
        <v>1801</v>
      </c>
      <c r="X33" s="8" t="s">
        <v>52</v>
      </c>
      <c r="Y33" s="2" t="s">
        <v>52</v>
      </c>
      <c r="Z33" s="2" t="s">
        <v>52</v>
      </c>
      <c r="AA33" s="25"/>
      <c r="AB33" s="2" t="s">
        <v>52</v>
      </c>
    </row>
    <row r="34" spans="1:28" ht="30" customHeight="1" x14ac:dyDescent="0.3">
      <c r="A34" s="8" t="s">
        <v>1305</v>
      </c>
      <c r="B34" s="8" t="s">
        <v>1298</v>
      </c>
      <c r="C34" s="8" t="s">
        <v>1303</v>
      </c>
      <c r="D34" s="23" t="s">
        <v>805</v>
      </c>
      <c r="E34" s="24">
        <v>711</v>
      </c>
      <c r="F34" s="8" t="s">
        <v>52</v>
      </c>
      <c r="G34" s="24">
        <v>710.9</v>
      </c>
      <c r="H34" s="8" t="s">
        <v>2090</v>
      </c>
      <c r="I34" s="24">
        <v>749.24</v>
      </c>
      <c r="J34" s="8" t="s">
        <v>2091</v>
      </c>
      <c r="K34" s="24">
        <v>0</v>
      </c>
      <c r="L34" s="8" t="s">
        <v>52</v>
      </c>
      <c r="M34" s="24">
        <v>0</v>
      </c>
      <c r="N34" s="8" t="s">
        <v>52</v>
      </c>
      <c r="O34" s="24">
        <f t="shared" si="1"/>
        <v>710.9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8" t="s">
        <v>1304</v>
      </c>
      <c r="X34" s="8" t="s">
        <v>52</v>
      </c>
      <c r="Y34" s="2" t="s">
        <v>52</v>
      </c>
      <c r="Z34" s="2" t="s">
        <v>52</v>
      </c>
      <c r="AA34" s="25"/>
      <c r="AB34" s="2" t="s">
        <v>52</v>
      </c>
    </row>
    <row r="35" spans="1:28" ht="30" customHeight="1" x14ac:dyDescent="0.3">
      <c r="A35" s="8" t="s">
        <v>1301</v>
      </c>
      <c r="B35" s="8" t="s">
        <v>1298</v>
      </c>
      <c r="C35" s="8" t="s">
        <v>1299</v>
      </c>
      <c r="D35" s="23" t="s">
        <v>805</v>
      </c>
      <c r="E35" s="24">
        <v>0</v>
      </c>
      <c r="F35" s="8" t="s">
        <v>52</v>
      </c>
      <c r="G35" s="24">
        <v>699</v>
      </c>
      <c r="H35" s="8" t="s">
        <v>2090</v>
      </c>
      <c r="I35" s="24">
        <v>737.34</v>
      </c>
      <c r="J35" s="8" t="s">
        <v>2091</v>
      </c>
      <c r="K35" s="24">
        <v>0</v>
      </c>
      <c r="L35" s="8" t="s">
        <v>52</v>
      </c>
      <c r="M35" s="24">
        <v>0</v>
      </c>
      <c r="N35" s="8" t="s">
        <v>52</v>
      </c>
      <c r="O35" s="24">
        <f t="shared" si="1"/>
        <v>699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8" t="s">
        <v>1300</v>
      </c>
      <c r="X35" s="8" t="s">
        <v>52</v>
      </c>
      <c r="Y35" s="2" t="s">
        <v>52</v>
      </c>
      <c r="Z35" s="2" t="s">
        <v>52</v>
      </c>
      <c r="AA35" s="25"/>
      <c r="AB35" s="2" t="s">
        <v>52</v>
      </c>
    </row>
    <row r="36" spans="1:28" ht="30" customHeight="1" x14ac:dyDescent="0.3">
      <c r="A36" s="8" t="s">
        <v>1323</v>
      </c>
      <c r="B36" s="8" t="s">
        <v>1293</v>
      </c>
      <c r="C36" s="8" t="s">
        <v>1321</v>
      </c>
      <c r="D36" s="23" t="s">
        <v>805</v>
      </c>
      <c r="E36" s="24">
        <v>2797</v>
      </c>
      <c r="F36" s="8" t="s">
        <v>52</v>
      </c>
      <c r="G36" s="24">
        <v>3050</v>
      </c>
      <c r="H36" s="8" t="s">
        <v>2092</v>
      </c>
      <c r="I36" s="24">
        <v>2985</v>
      </c>
      <c r="J36" s="8" t="s">
        <v>2093</v>
      </c>
      <c r="K36" s="24">
        <v>0</v>
      </c>
      <c r="L36" s="8" t="s">
        <v>52</v>
      </c>
      <c r="M36" s="24">
        <v>0</v>
      </c>
      <c r="N36" s="8" t="s">
        <v>52</v>
      </c>
      <c r="O36" s="24">
        <f t="shared" si="1"/>
        <v>2797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8" t="s">
        <v>1322</v>
      </c>
      <c r="X36" s="8" t="s">
        <v>52</v>
      </c>
      <c r="Y36" s="2" t="s">
        <v>52</v>
      </c>
      <c r="Z36" s="2" t="s">
        <v>52</v>
      </c>
      <c r="AA36" s="25"/>
      <c r="AB36" s="2" t="s">
        <v>52</v>
      </c>
    </row>
    <row r="37" spans="1:28" ht="30" customHeight="1" x14ac:dyDescent="0.3">
      <c r="A37" s="8" t="s">
        <v>1296</v>
      </c>
      <c r="B37" s="8" t="s">
        <v>1293</v>
      </c>
      <c r="C37" s="8" t="s">
        <v>1294</v>
      </c>
      <c r="D37" s="23" t="s">
        <v>805</v>
      </c>
      <c r="E37" s="24">
        <v>2747</v>
      </c>
      <c r="F37" s="8" t="s">
        <v>52</v>
      </c>
      <c r="G37" s="24">
        <v>3000</v>
      </c>
      <c r="H37" s="8" t="s">
        <v>2092</v>
      </c>
      <c r="I37" s="24">
        <v>2935</v>
      </c>
      <c r="J37" s="8" t="s">
        <v>2093</v>
      </c>
      <c r="K37" s="24">
        <v>0</v>
      </c>
      <c r="L37" s="8" t="s">
        <v>52</v>
      </c>
      <c r="M37" s="24">
        <v>0</v>
      </c>
      <c r="N37" s="8" t="s">
        <v>52</v>
      </c>
      <c r="O37" s="24">
        <f t="shared" si="1"/>
        <v>2747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8" t="s">
        <v>1295</v>
      </c>
      <c r="X37" s="8" t="s">
        <v>52</v>
      </c>
      <c r="Y37" s="2" t="s">
        <v>52</v>
      </c>
      <c r="Z37" s="2" t="s">
        <v>52</v>
      </c>
      <c r="AA37" s="25"/>
      <c r="AB37" s="2" t="s">
        <v>52</v>
      </c>
    </row>
    <row r="38" spans="1:28" ht="30" customHeight="1" x14ac:dyDescent="0.3">
      <c r="A38" s="8" t="s">
        <v>1342</v>
      </c>
      <c r="B38" s="8" t="s">
        <v>1293</v>
      </c>
      <c r="C38" s="8" t="s">
        <v>1340</v>
      </c>
      <c r="D38" s="23" t="s">
        <v>805</v>
      </c>
      <c r="E38" s="24">
        <v>2697</v>
      </c>
      <c r="F38" s="8" t="s">
        <v>52</v>
      </c>
      <c r="G38" s="24">
        <v>2950</v>
      </c>
      <c r="H38" s="8" t="s">
        <v>2092</v>
      </c>
      <c r="I38" s="24">
        <v>2885</v>
      </c>
      <c r="J38" s="8" t="s">
        <v>2093</v>
      </c>
      <c r="K38" s="24">
        <v>0</v>
      </c>
      <c r="L38" s="8" t="s">
        <v>52</v>
      </c>
      <c r="M38" s="24">
        <v>0</v>
      </c>
      <c r="N38" s="8" t="s">
        <v>52</v>
      </c>
      <c r="O38" s="24">
        <f t="shared" si="1"/>
        <v>2697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8" t="s">
        <v>1341</v>
      </c>
      <c r="X38" s="8" t="s">
        <v>52</v>
      </c>
      <c r="Y38" s="2" t="s">
        <v>52</v>
      </c>
      <c r="Z38" s="2" t="s">
        <v>52</v>
      </c>
      <c r="AA38" s="25"/>
      <c r="AB38" s="2" t="s">
        <v>52</v>
      </c>
    </row>
    <row r="39" spans="1:28" ht="30" customHeight="1" x14ac:dyDescent="0.3">
      <c r="A39" s="8" t="s">
        <v>2094</v>
      </c>
      <c r="B39" s="8" t="s">
        <v>1649</v>
      </c>
      <c r="C39" s="8" t="s">
        <v>1650</v>
      </c>
      <c r="D39" s="23" t="s">
        <v>2095</v>
      </c>
      <c r="E39" s="24">
        <v>1218</v>
      </c>
      <c r="F39" s="8" t="s">
        <v>52</v>
      </c>
      <c r="G39" s="24">
        <v>1500</v>
      </c>
      <c r="H39" s="8" t="s">
        <v>2096</v>
      </c>
      <c r="I39" s="24">
        <v>1261</v>
      </c>
      <c r="J39" s="8" t="s">
        <v>2097</v>
      </c>
      <c r="K39" s="24">
        <v>0</v>
      </c>
      <c r="L39" s="8" t="s">
        <v>52</v>
      </c>
      <c r="M39" s="24">
        <v>0</v>
      </c>
      <c r="N39" s="8" t="s">
        <v>52</v>
      </c>
      <c r="O39" s="24">
        <f t="shared" si="1"/>
        <v>1218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8" t="s">
        <v>2098</v>
      </c>
      <c r="X39" s="8" t="s">
        <v>52</v>
      </c>
      <c r="Y39" s="2" t="s">
        <v>52</v>
      </c>
      <c r="Z39" s="2" t="s">
        <v>52</v>
      </c>
      <c r="AA39" s="25"/>
      <c r="AB39" s="2" t="s">
        <v>52</v>
      </c>
    </row>
    <row r="40" spans="1:28" ht="30" customHeight="1" x14ac:dyDescent="0.3">
      <c r="A40" s="8" t="s">
        <v>1651</v>
      </c>
      <c r="B40" s="8" t="s">
        <v>1649</v>
      </c>
      <c r="C40" s="8" t="s">
        <v>1650</v>
      </c>
      <c r="D40" s="23" t="s">
        <v>105</v>
      </c>
      <c r="E40" s="24">
        <v>365375</v>
      </c>
      <c r="F40" s="8" t="s">
        <v>52</v>
      </c>
      <c r="G40" s="24">
        <v>449101.79</v>
      </c>
      <c r="H40" s="8" t="s">
        <v>2096</v>
      </c>
      <c r="I40" s="24">
        <v>377544.91</v>
      </c>
      <c r="J40" s="8" t="s">
        <v>2097</v>
      </c>
      <c r="K40" s="24">
        <v>0</v>
      </c>
      <c r="L40" s="8" t="s">
        <v>52</v>
      </c>
      <c r="M40" s="24">
        <v>0</v>
      </c>
      <c r="N40" s="8" t="s">
        <v>52</v>
      </c>
      <c r="O40" s="24">
        <f t="shared" si="1"/>
        <v>365375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8" t="s">
        <v>2099</v>
      </c>
      <c r="X40" s="8" t="s">
        <v>52</v>
      </c>
      <c r="Y40" s="2" t="s">
        <v>52</v>
      </c>
      <c r="Z40" s="2" t="s">
        <v>52</v>
      </c>
      <c r="AA40" s="25"/>
      <c r="AB40" s="2" t="s">
        <v>52</v>
      </c>
    </row>
    <row r="41" spans="1:28" ht="30" customHeight="1" x14ac:dyDescent="0.3">
      <c r="A41" s="8" t="s">
        <v>825</v>
      </c>
      <c r="B41" s="8" t="s">
        <v>657</v>
      </c>
      <c r="C41" s="8" t="s">
        <v>823</v>
      </c>
      <c r="D41" s="23" t="s">
        <v>805</v>
      </c>
      <c r="E41" s="24">
        <v>0</v>
      </c>
      <c r="F41" s="8" t="s">
        <v>52</v>
      </c>
      <c r="G41" s="24">
        <v>0</v>
      </c>
      <c r="H41" s="8" t="s">
        <v>52</v>
      </c>
      <c r="I41" s="24">
        <v>0</v>
      </c>
      <c r="J41" s="8" t="s">
        <v>52</v>
      </c>
      <c r="K41" s="24">
        <v>0</v>
      </c>
      <c r="L41" s="8" t="s">
        <v>52</v>
      </c>
      <c r="M41" s="24">
        <v>0</v>
      </c>
      <c r="N41" s="8" t="s">
        <v>52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8" t="s">
        <v>824</v>
      </c>
      <c r="X41" s="8" t="s">
        <v>2044</v>
      </c>
      <c r="Y41" s="2" t="s">
        <v>52</v>
      </c>
      <c r="Z41" s="2" t="s">
        <v>52</v>
      </c>
      <c r="AA41" s="25"/>
      <c r="AB41" s="2" t="s">
        <v>52</v>
      </c>
    </row>
    <row r="42" spans="1:28" ht="30" customHeight="1" x14ac:dyDescent="0.3">
      <c r="A42" s="8" t="s">
        <v>1707</v>
      </c>
      <c r="B42" s="8" t="s">
        <v>1704</v>
      </c>
      <c r="C42" s="8" t="s">
        <v>1705</v>
      </c>
      <c r="D42" s="23" t="s">
        <v>805</v>
      </c>
      <c r="E42" s="24">
        <v>0</v>
      </c>
      <c r="F42" s="8" t="s">
        <v>52</v>
      </c>
      <c r="G42" s="24">
        <v>236</v>
      </c>
      <c r="H42" s="8" t="s">
        <v>2100</v>
      </c>
      <c r="I42" s="24">
        <v>200</v>
      </c>
      <c r="J42" s="8" t="s">
        <v>2101</v>
      </c>
      <c r="K42" s="24">
        <v>0</v>
      </c>
      <c r="L42" s="8" t="s">
        <v>52</v>
      </c>
      <c r="M42" s="24">
        <v>0</v>
      </c>
      <c r="N42" s="8" t="s">
        <v>52</v>
      </c>
      <c r="O42" s="24">
        <f t="shared" ref="O42:O88" si="2">SMALL(E42:M42,COUNTIF(E42:M42,0)+1)</f>
        <v>200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8" t="s">
        <v>1706</v>
      </c>
      <c r="X42" s="8" t="s">
        <v>52</v>
      </c>
      <c r="Y42" s="2" t="s">
        <v>52</v>
      </c>
      <c r="Z42" s="2" t="s">
        <v>52</v>
      </c>
      <c r="AA42" s="25"/>
      <c r="AB42" s="2" t="s">
        <v>52</v>
      </c>
    </row>
    <row r="43" spans="1:28" ht="30" customHeight="1" x14ac:dyDescent="0.3">
      <c r="A43" s="8" t="s">
        <v>1711</v>
      </c>
      <c r="B43" s="8" t="s">
        <v>1704</v>
      </c>
      <c r="C43" s="8" t="s">
        <v>1709</v>
      </c>
      <c r="D43" s="23" t="s">
        <v>805</v>
      </c>
      <c r="E43" s="24">
        <v>0</v>
      </c>
      <c r="F43" s="8" t="s">
        <v>52</v>
      </c>
      <c r="G43" s="24">
        <v>208</v>
      </c>
      <c r="H43" s="8" t="s">
        <v>2100</v>
      </c>
      <c r="I43" s="24">
        <v>240</v>
      </c>
      <c r="J43" s="8" t="s">
        <v>2101</v>
      </c>
      <c r="K43" s="24">
        <v>0</v>
      </c>
      <c r="L43" s="8" t="s">
        <v>52</v>
      </c>
      <c r="M43" s="24">
        <v>0</v>
      </c>
      <c r="N43" s="8" t="s">
        <v>52</v>
      </c>
      <c r="O43" s="24">
        <f t="shared" si="2"/>
        <v>208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8" t="s">
        <v>1710</v>
      </c>
      <c r="X43" s="8" t="s">
        <v>52</v>
      </c>
      <c r="Y43" s="2" t="s">
        <v>52</v>
      </c>
      <c r="Z43" s="2" t="s">
        <v>52</v>
      </c>
      <c r="AA43" s="25"/>
      <c r="AB43" s="2" t="s">
        <v>52</v>
      </c>
    </row>
    <row r="44" spans="1:28" ht="30" customHeight="1" x14ac:dyDescent="0.3">
      <c r="A44" s="8" t="s">
        <v>1199</v>
      </c>
      <c r="B44" s="8" t="s">
        <v>1196</v>
      </c>
      <c r="C44" s="8" t="s">
        <v>1197</v>
      </c>
      <c r="D44" s="23" t="s">
        <v>83</v>
      </c>
      <c r="E44" s="24">
        <v>0</v>
      </c>
      <c r="F44" s="8" t="s">
        <v>52</v>
      </c>
      <c r="G44" s="24">
        <v>2090</v>
      </c>
      <c r="H44" s="8" t="s">
        <v>2102</v>
      </c>
      <c r="I44" s="24">
        <v>2018</v>
      </c>
      <c r="J44" s="8" t="s">
        <v>2103</v>
      </c>
      <c r="K44" s="24">
        <v>0</v>
      </c>
      <c r="L44" s="8" t="s">
        <v>52</v>
      </c>
      <c r="M44" s="24">
        <v>0</v>
      </c>
      <c r="N44" s="8" t="s">
        <v>52</v>
      </c>
      <c r="O44" s="24">
        <f t="shared" si="2"/>
        <v>2018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8" t="s">
        <v>1198</v>
      </c>
      <c r="X44" s="8" t="s">
        <v>52</v>
      </c>
      <c r="Y44" s="2" t="s">
        <v>52</v>
      </c>
      <c r="Z44" s="2" t="s">
        <v>52</v>
      </c>
      <c r="AA44" s="25"/>
      <c r="AB44" s="2" t="s">
        <v>52</v>
      </c>
    </row>
    <row r="45" spans="1:28" ht="30" customHeight="1" x14ac:dyDescent="0.3">
      <c r="A45" s="8" t="s">
        <v>1001</v>
      </c>
      <c r="B45" s="8" t="s">
        <v>998</v>
      </c>
      <c r="C45" s="8" t="s">
        <v>999</v>
      </c>
      <c r="D45" s="23" t="s">
        <v>153</v>
      </c>
      <c r="E45" s="24">
        <v>0</v>
      </c>
      <c r="F45" s="8" t="s">
        <v>52</v>
      </c>
      <c r="G45" s="24">
        <v>0</v>
      </c>
      <c r="H45" s="8" t="s">
        <v>52</v>
      </c>
      <c r="I45" s="24">
        <v>0</v>
      </c>
      <c r="J45" s="8" t="s">
        <v>52</v>
      </c>
      <c r="K45" s="24">
        <v>0</v>
      </c>
      <c r="L45" s="8" t="s">
        <v>52</v>
      </c>
      <c r="M45" s="24">
        <v>200</v>
      </c>
      <c r="N45" s="8" t="s">
        <v>52</v>
      </c>
      <c r="O45" s="24">
        <f t="shared" si="2"/>
        <v>200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8" t="s">
        <v>1000</v>
      </c>
      <c r="X45" s="8" t="s">
        <v>52</v>
      </c>
      <c r="Y45" s="2" t="s">
        <v>52</v>
      </c>
      <c r="Z45" s="2" t="s">
        <v>52</v>
      </c>
      <c r="AA45" s="25"/>
      <c r="AB45" s="2" t="s">
        <v>52</v>
      </c>
    </row>
    <row r="46" spans="1:28" ht="30" customHeight="1" x14ac:dyDescent="0.3">
      <c r="A46" s="8" t="s">
        <v>866</v>
      </c>
      <c r="B46" s="8" t="s">
        <v>863</v>
      </c>
      <c r="C46" s="8" t="s">
        <v>864</v>
      </c>
      <c r="D46" s="23" t="s">
        <v>775</v>
      </c>
      <c r="E46" s="24">
        <v>0</v>
      </c>
      <c r="F46" s="8" t="s">
        <v>52</v>
      </c>
      <c r="G46" s="24">
        <v>0</v>
      </c>
      <c r="H46" s="8" t="s">
        <v>52</v>
      </c>
      <c r="I46" s="24">
        <v>380</v>
      </c>
      <c r="J46" s="8" t="s">
        <v>2104</v>
      </c>
      <c r="K46" s="24">
        <v>0</v>
      </c>
      <c r="L46" s="8" t="s">
        <v>52</v>
      </c>
      <c r="M46" s="24">
        <v>0</v>
      </c>
      <c r="N46" s="8" t="s">
        <v>52</v>
      </c>
      <c r="O46" s="24">
        <f t="shared" si="2"/>
        <v>380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8" t="s">
        <v>865</v>
      </c>
      <c r="X46" s="8" t="s">
        <v>52</v>
      </c>
      <c r="Y46" s="2" t="s">
        <v>52</v>
      </c>
      <c r="Z46" s="2" t="s">
        <v>52</v>
      </c>
      <c r="AA46" s="25"/>
      <c r="AB46" s="2" t="s">
        <v>52</v>
      </c>
    </row>
    <row r="47" spans="1:28" ht="30" customHeight="1" x14ac:dyDescent="0.3">
      <c r="A47" s="8" t="s">
        <v>1456</v>
      </c>
      <c r="B47" s="8" t="s">
        <v>1453</v>
      </c>
      <c r="C47" s="8" t="s">
        <v>1454</v>
      </c>
      <c r="D47" s="23" t="s">
        <v>83</v>
      </c>
      <c r="E47" s="24">
        <v>0</v>
      </c>
      <c r="F47" s="8" t="s">
        <v>52</v>
      </c>
      <c r="G47" s="24">
        <v>0</v>
      </c>
      <c r="H47" s="8" t="s">
        <v>52</v>
      </c>
      <c r="I47" s="24">
        <v>0</v>
      </c>
      <c r="J47" s="8" t="s">
        <v>52</v>
      </c>
      <c r="K47" s="24">
        <v>250</v>
      </c>
      <c r="L47" s="8" t="s">
        <v>2105</v>
      </c>
      <c r="M47" s="24">
        <v>0</v>
      </c>
      <c r="N47" s="8" t="s">
        <v>52</v>
      </c>
      <c r="O47" s="24">
        <f t="shared" si="2"/>
        <v>250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8" t="s">
        <v>1455</v>
      </c>
      <c r="X47" s="8" t="s">
        <v>52</v>
      </c>
      <c r="Y47" s="2" t="s">
        <v>52</v>
      </c>
      <c r="Z47" s="2" t="s">
        <v>52</v>
      </c>
      <c r="AA47" s="25"/>
      <c r="AB47" s="2" t="s">
        <v>52</v>
      </c>
    </row>
    <row r="48" spans="1:28" ht="30" customHeight="1" x14ac:dyDescent="0.3">
      <c r="A48" s="8" t="s">
        <v>996</v>
      </c>
      <c r="B48" s="8" t="s">
        <v>993</v>
      </c>
      <c r="C48" s="8" t="s">
        <v>994</v>
      </c>
      <c r="D48" s="23" t="s">
        <v>83</v>
      </c>
      <c r="E48" s="24">
        <v>4092</v>
      </c>
      <c r="F48" s="8" t="s">
        <v>52</v>
      </c>
      <c r="G48" s="24">
        <v>5070</v>
      </c>
      <c r="H48" s="8" t="s">
        <v>2106</v>
      </c>
      <c r="I48" s="24">
        <v>4680</v>
      </c>
      <c r="J48" s="8" t="s">
        <v>2107</v>
      </c>
      <c r="K48" s="24">
        <v>0</v>
      </c>
      <c r="L48" s="8" t="s">
        <v>52</v>
      </c>
      <c r="M48" s="24">
        <v>0</v>
      </c>
      <c r="N48" s="8" t="s">
        <v>52</v>
      </c>
      <c r="O48" s="24">
        <f t="shared" si="2"/>
        <v>4092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8" t="s">
        <v>995</v>
      </c>
      <c r="X48" s="8" t="s">
        <v>52</v>
      </c>
      <c r="Y48" s="2" t="s">
        <v>52</v>
      </c>
      <c r="Z48" s="2" t="s">
        <v>52</v>
      </c>
      <c r="AA48" s="25"/>
      <c r="AB48" s="2" t="s">
        <v>52</v>
      </c>
    </row>
    <row r="49" spans="1:28" ht="30" customHeight="1" x14ac:dyDescent="0.3">
      <c r="A49" s="8" t="s">
        <v>377</v>
      </c>
      <c r="B49" s="8" t="s">
        <v>374</v>
      </c>
      <c r="C49" s="8" t="s">
        <v>375</v>
      </c>
      <c r="D49" s="23" t="s">
        <v>83</v>
      </c>
      <c r="E49" s="24">
        <v>0</v>
      </c>
      <c r="F49" s="8" t="s">
        <v>52</v>
      </c>
      <c r="G49" s="24">
        <v>0</v>
      </c>
      <c r="H49" s="8" t="s">
        <v>52</v>
      </c>
      <c r="I49" s="24">
        <v>0</v>
      </c>
      <c r="J49" s="8" t="s">
        <v>52</v>
      </c>
      <c r="K49" s="24">
        <v>11000</v>
      </c>
      <c r="L49" s="8" t="s">
        <v>2108</v>
      </c>
      <c r="M49" s="24">
        <v>0</v>
      </c>
      <c r="N49" s="8" t="s">
        <v>52</v>
      </c>
      <c r="O49" s="24">
        <f t="shared" si="2"/>
        <v>11000</v>
      </c>
      <c r="P49" s="24">
        <v>8000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8" t="s">
        <v>376</v>
      </c>
      <c r="X49" s="8" t="s">
        <v>52</v>
      </c>
      <c r="Y49" s="2" t="s">
        <v>52</v>
      </c>
      <c r="Z49" s="2" t="s">
        <v>52</v>
      </c>
      <c r="AA49" s="25"/>
      <c r="AB49" s="2" t="s">
        <v>52</v>
      </c>
    </row>
    <row r="50" spans="1:28" ht="30" customHeight="1" x14ac:dyDescent="0.3">
      <c r="A50" s="8" t="s">
        <v>943</v>
      </c>
      <c r="B50" s="8" t="s">
        <v>940</v>
      </c>
      <c r="C50" s="8" t="s">
        <v>941</v>
      </c>
      <c r="D50" s="23" t="s">
        <v>83</v>
      </c>
      <c r="E50" s="24">
        <v>3337</v>
      </c>
      <c r="F50" s="8" t="s">
        <v>52</v>
      </c>
      <c r="G50" s="24">
        <v>3765.43</v>
      </c>
      <c r="H50" s="8" t="s">
        <v>2109</v>
      </c>
      <c r="I50" s="24">
        <v>3925.92</v>
      </c>
      <c r="J50" s="8" t="s">
        <v>2110</v>
      </c>
      <c r="K50" s="24">
        <v>0</v>
      </c>
      <c r="L50" s="8" t="s">
        <v>52</v>
      </c>
      <c r="M50" s="24">
        <v>0</v>
      </c>
      <c r="N50" s="8" t="s">
        <v>52</v>
      </c>
      <c r="O50" s="24">
        <f t="shared" si="2"/>
        <v>3337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8" t="s">
        <v>942</v>
      </c>
      <c r="X50" s="8" t="s">
        <v>52</v>
      </c>
      <c r="Y50" s="2" t="s">
        <v>52</v>
      </c>
      <c r="Z50" s="2" t="s">
        <v>52</v>
      </c>
      <c r="AA50" s="25"/>
      <c r="AB50" s="2" t="s">
        <v>52</v>
      </c>
    </row>
    <row r="51" spans="1:28" ht="30" customHeight="1" x14ac:dyDescent="0.3">
      <c r="A51" s="8" t="s">
        <v>1039</v>
      </c>
      <c r="B51" s="8" t="s">
        <v>940</v>
      </c>
      <c r="C51" s="8" t="s">
        <v>1037</v>
      </c>
      <c r="D51" s="23" t="s">
        <v>83</v>
      </c>
      <c r="E51" s="24">
        <v>5535</v>
      </c>
      <c r="F51" s="8" t="s">
        <v>52</v>
      </c>
      <c r="G51" s="24">
        <v>6358.02</v>
      </c>
      <c r="H51" s="8" t="s">
        <v>2109</v>
      </c>
      <c r="I51" s="24">
        <v>6580.24</v>
      </c>
      <c r="J51" s="8" t="s">
        <v>2110</v>
      </c>
      <c r="K51" s="24">
        <v>0</v>
      </c>
      <c r="L51" s="8" t="s">
        <v>52</v>
      </c>
      <c r="M51" s="24">
        <v>0</v>
      </c>
      <c r="N51" s="8" t="s">
        <v>52</v>
      </c>
      <c r="O51" s="24">
        <f t="shared" si="2"/>
        <v>5535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8" t="s">
        <v>1038</v>
      </c>
      <c r="X51" s="8" t="s">
        <v>52</v>
      </c>
      <c r="Y51" s="2" t="s">
        <v>52</v>
      </c>
      <c r="Z51" s="2" t="s">
        <v>52</v>
      </c>
      <c r="AA51" s="25"/>
      <c r="AB51" s="2" t="s">
        <v>52</v>
      </c>
    </row>
    <row r="52" spans="1:28" ht="30" customHeight="1" x14ac:dyDescent="0.3">
      <c r="A52" s="8" t="s">
        <v>1086</v>
      </c>
      <c r="B52" s="8" t="s">
        <v>1083</v>
      </c>
      <c r="C52" s="8" t="s">
        <v>1084</v>
      </c>
      <c r="D52" s="23" t="s">
        <v>83</v>
      </c>
      <c r="E52" s="24">
        <v>0</v>
      </c>
      <c r="F52" s="8" t="s">
        <v>52</v>
      </c>
      <c r="G52" s="24">
        <v>0</v>
      </c>
      <c r="H52" s="8" t="s">
        <v>52</v>
      </c>
      <c r="I52" s="24">
        <v>0</v>
      </c>
      <c r="J52" s="8" t="s">
        <v>52</v>
      </c>
      <c r="K52" s="24">
        <v>120000</v>
      </c>
      <c r="L52" s="8" t="s">
        <v>2111</v>
      </c>
      <c r="M52" s="24">
        <v>0</v>
      </c>
      <c r="N52" s="8" t="s">
        <v>52</v>
      </c>
      <c r="O52" s="24">
        <f t="shared" si="2"/>
        <v>120000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8" t="s">
        <v>1085</v>
      </c>
      <c r="X52" s="8" t="s">
        <v>52</v>
      </c>
      <c r="Y52" s="2" t="s">
        <v>52</v>
      </c>
      <c r="Z52" s="2" t="s">
        <v>52</v>
      </c>
      <c r="AA52" s="25"/>
      <c r="AB52" s="2" t="s">
        <v>52</v>
      </c>
    </row>
    <row r="53" spans="1:28" ht="30" customHeight="1" x14ac:dyDescent="0.3">
      <c r="A53" s="8" t="s">
        <v>1242</v>
      </c>
      <c r="B53" s="8" t="s">
        <v>1215</v>
      </c>
      <c r="C53" s="8" t="s">
        <v>1240</v>
      </c>
      <c r="D53" s="23" t="s">
        <v>153</v>
      </c>
      <c r="E53" s="24">
        <v>0</v>
      </c>
      <c r="F53" s="8" t="s">
        <v>52</v>
      </c>
      <c r="G53" s="24">
        <v>930</v>
      </c>
      <c r="H53" s="8" t="s">
        <v>2112</v>
      </c>
      <c r="I53" s="24">
        <v>620</v>
      </c>
      <c r="J53" s="8" t="s">
        <v>2113</v>
      </c>
      <c r="K53" s="24">
        <v>0</v>
      </c>
      <c r="L53" s="8" t="s">
        <v>52</v>
      </c>
      <c r="M53" s="24">
        <v>0</v>
      </c>
      <c r="N53" s="8" t="s">
        <v>52</v>
      </c>
      <c r="O53" s="24">
        <f t="shared" si="2"/>
        <v>620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8" t="s">
        <v>1241</v>
      </c>
      <c r="X53" s="8" t="s">
        <v>52</v>
      </c>
      <c r="Y53" s="2" t="s">
        <v>52</v>
      </c>
      <c r="Z53" s="2" t="s">
        <v>52</v>
      </c>
      <c r="AA53" s="25"/>
      <c r="AB53" s="2" t="s">
        <v>52</v>
      </c>
    </row>
    <row r="54" spans="1:28" ht="30" customHeight="1" x14ac:dyDescent="0.3">
      <c r="A54" s="8" t="s">
        <v>1266</v>
      </c>
      <c r="B54" s="8" t="s">
        <v>1215</v>
      </c>
      <c r="C54" s="8" t="s">
        <v>1264</v>
      </c>
      <c r="D54" s="23" t="s">
        <v>153</v>
      </c>
      <c r="E54" s="24">
        <v>0</v>
      </c>
      <c r="F54" s="8" t="s">
        <v>52</v>
      </c>
      <c r="G54" s="24">
        <v>1260</v>
      </c>
      <c r="H54" s="8" t="s">
        <v>2112</v>
      </c>
      <c r="I54" s="24">
        <v>1260</v>
      </c>
      <c r="J54" s="8" t="s">
        <v>2114</v>
      </c>
      <c r="K54" s="24">
        <v>0</v>
      </c>
      <c r="L54" s="8" t="s">
        <v>52</v>
      </c>
      <c r="M54" s="24">
        <v>0</v>
      </c>
      <c r="N54" s="8" t="s">
        <v>52</v>
      </c>
      <c r="O54" s="24">
        <f t="shared" si="2"/>
        <v>1260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8" t="s">
        <v>1265</v>
      </c>
      <c r="X54" s="8" t="s">
        <v>52</v>
      </c>
      <c r="Y54" s="2" t="s">
        <v>52</v>
      </c>
      <c r="Z54" s="2" t="s">
        <v>52</v>
      </c>
      <c r="AA54" s="25"/>
      <c r="AB54" s="2" t="s">
        <v>52</v>
      </c>
    </row>
    <row r="55" spans="1:28" ht="30" customHeight="1" x14ac:dyDescent="0.3">
      <c r="A55" s="8" t="s">
        <v>1218</v>
      </c>
      <c r="B55" s="8" t="s">
        <v>1215</v>
      </c>
      <c r="C55" s="8" t="s">
        <v>1216</v>
      </c>
      <c r="D55" s="23" t="s">
        <v>381</v>
      </c>
      <c r="E55" s="24">
        <v>0</v>
      </c>
      <c r="F55" s="8" t="s">
        <v>52</v>
      </c>
      <c r="G55" s="24">
        <v>690</v>
      </c>
      <c r="H55" s="8" t="s">
        <v>2115</v>
      </c>
      <c r="I55" s="24">
        <v>0</v>
      </c>
      <c r="J55" s="8" t="s">
        <v>52</v>
      </c>
      <c r="K55" s="24">
        <v>0</v>
      </c>
      <c r="L55" s="8" t="s">
        <v>52</v>
      </c>
      <c r="M55" s="24">
        <v>0</v>
      </c>
      <c r="N55" s="8" t="s">
        <v>52</v>
      </c>
      <c r="O55" s="24">
        <f t="shared" si="2"/>
        <v>690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8" t="s">
        <v>1217</v>
      </c>
      <c r="X55" s="8" t="s">
        <v>52</v>
      </c>
      <c r="Y55" s="2" t="s">
        <v>52</v>
      </c>
      <c r="Z55" s="2" t="s">
        <v>52</v>
      </c>
      <c r="AA55" s="25"/>
      <c r="AB55" s="2" t="s">
        <v>52</v>
      </c>
    </row>
    <row r="56" spans="1:28" ht="30" customHeight="1" x14ac:dyDescent="0.3">
      <c r="A56" s="8" t="s">
        <v>1222</v>
      </c>
      <c r="B56" s="8" t="s">
        <v>1215</v>
      </c>
      <c r="C56" s="8" t="s">
        <v>1220</v>
      </c>
      <c r="D56" s="23" t="s">
        <v>153</v>
      </c>
      <c r="E56" s="24">
        <v>0</v>
      </c>
      <c r="F56" s="8" t="s">
        <v>52</v>
      </c>
      <c r="G56" s="24">
        <v>1250</v>
      </c>
      <c r="H56" s="8" t="s">
        <v>2112</v>
      </c>
      <c r="I56" s="24">
        <v>0</v>
      </c>
      <c r="J56" s="8" t="s">
        <v>52</v>
      </c>
      <c r="K56" s="24">
        <v>0</v>
      </c>
      <c r="L56" s="8" t="s">
        <v>52</v>
      </c>
      <c r="M56" s="24">
        <v>0</v>
      </c>
      <c r="N56" s="8" t="s">
        <v>52</v>
      </c>
      <c r="O56" s="24">
        <f t="shared" si="2"/>
        <v>1250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8" t="s">
        <v>1221</v>
      </c>
      <c r="X56" s="8" t="s">
        <v>52</v>
      </c>
      <c r="Y56" s="2" t="s">
        <v>52</v>
      </c>
      <c r="Z56" s="2" t="s">
        <v>52</v>
      </c>
      <c r="AA56" s="25"/>
      <c r="AB56" s="2" t="s">
        <v>52</v>
      </c>
    </row>
    <row r="57" spans="1:28" ht="30" customHeight="1" x14ac:dyDescent="0.3">
      <c r="A57" s="8" t="s">
        <v>1226</v>
      </c>
      <c r="B57" s="8" t="s">
        <v>1215</v>
      </c>
      <c r="C57" s="8" t="s">
        <v>1224</v>
      </c>
      <c r="D57" s="23" t="s">
        <v>153</v>
      </c>
      <c r="E57" s="24">
        <v>0</v>
      </c>
      <c r="F57" s="8" t="s">
        <v>52</v>
      </c>
      <c r="G57" s="24">
        <v>780</v>
      </c>
      <c r="H57" s="8" t="s">
        <v>2112</v>
      </c>
      <c r="I57" s="24">
        <v>0</v>
      </c>
      <c r="J57" s="8" t="s">
        <v>52</v>
      </c>
      <c r="K57" s="24">
        <v>0</v>
      </c>
      <c r="L57" s="8" t="s">
        <v>52</v>
      </c>
      <c r="M57" s="24">
        <v>0</v>
      </c>
      <c r="N57" s="8" t="s">
        <v>52</v>
      </c>
      <c r="O57" s="24">
        <f t="shared" si="2"/>
        <v>780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8" t="s">
        <v>1225</v>
      </c>
      <c r="X57" s="8" t="s">
        <v>52</v>
      </c>
      <c r="Y57" s="2" t="s">
        <v>52</v>
      </c>
      <c r="Z57" s="2" t="s">
        <v>52</v>
      </c>
      <c r="AA57" s="25"/>
      <c r="AB57" s="2" t="s">
        <v>52</v>
      </c>
    </row>
    <row r="58" spans="1:28" ht="30" customHeight="1" x14ac:dyDescent="0.3">
      <c r="A58" s="8" t="s">
        <v>1230</v>
      </c>
      <c r="B58" s="8" t="s">
        <v>1215</v>
      </c>
      <c r="C58" s="8" t="s">
        <v>1228</v>
      </c>
      <c r="D58" s="23" t="s">
        <v>397</v>
      </c>
      <c r="E58" s="24">
        <v>0</v>
      </c>
      <c r="F58" s="8" t="s">
        <v>52</v>
      </c>
      <c r="G58" s="24">
        <v>250</v>
      </c>
      <c r="H58" s="8" t="s">
        <v>2112</v>
      </c>
      <c r="I58" s="24">
        <v>0</v>
      </c>
      <c r="J58" s="8" t="s">
        <v>52</v>
      </c>
      <c r="K58" s="24">
        <v>250</v>
      </c>
      <c r="L58" s="8" t="s">
        <v>2116</v>
      </c>
      <c r="M58" s="24">
        <v>0</v>
      </c>
      <c r="N58" s="8" t="s">
        <v>52</v>
      </c>
      <c r="O58" s="24">
        <f t="shared" si="2"/>
        <v>250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8" t="s">
        <v>1229</v>
      </c>
      <c r="X58" s="8" t="s">
        <v>52</v>
      </c>
      <c r="Y58" s="2" t="s">
        <v>52</v>
      </c>
      <c r="Z58" s="2" t="s">
        <v>52</v>
      </c>
      <c r="AA58" s="25"/>
      <c r="AB58" s="2" t="s">
        <v>52</v>
      </c>
    </row>
    <row r="59" spans="1:28" ht="30" customHeight="1" x14ac:dyDescent="0.3">
      <c r="A59" s="8" t="s">
        <v>1234</v>
      </c>
      <c r="B59" s="8" t="s">
        <v>1215</v>
      </c>
      <c r="C59" s="8" t="s">
        <v>1232</v>
      </c>
      <c r="D59" s="23" t="s">
        <v>397</v>
      </c>
      <c r="E59" s="24">
        <v>0</v>
      </c>
      <c r="F59" s="8" t="s">
        <v>52</v>
      </c>
      <c r="G59" s="24">
        <v>0</v>
      </c>
      <c r="H59" s="8" t="s">
        <v>52</v>
      </c>
      <c r="I59" s="24">
        <v>0</v>
      </c>
      <c r="J59" s="8" t="s">
        <v>52</v>
      </c>
      <c r="K59" s="24">
        <v>0</v>
      </c>
      <c r="L59" s="8" t="s">
        <v>52</v>
      </c>
      <c r="M59" s="24">
        <v>111</v>
      </c>
      <c r="N59" s="8" t="s">
        <v>52</v>
      </c>
      <c r="O59" s="24">
        <f t="shared" si="2"/>
        <v>111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8" t="s">
        <v>1233</v>
      </c>
      <c r="X59" s="8" t="s">
        <v>52</v>
      </c>
      <c r="Y59" s="2" t="s">
        <v>52</v>
      </c>
      <c r="Z59" s="2" t="s">
        <v>52</v>
      </c>
      <c r="AA59" s="25"/>
      <c r="AB59" s="2" t="s">
        <v>52</v>
      </c>
    </row>
    <row r="60" spans="1:28" ht="30" customHeight="1" x14ac:dyDescent="0.3">
      <c r="A60" s="8" t="s">
        <v>1238</v>
      </c>
      <c r="B60" s="8" t="s">
        <v>1215</v>
      </c>
      <c r="C60" s="8" t="s">
        <v>1236</v>
      </c>
      <c r="D60" s="23" t="s">
        <v>397</v>
      </c>
      <c r="E60" s="24">
        <v>0</v>
      </c>
      <c r="F60" s="8" t="s">
        <v>52</v>
      </c>
      <c r="G60" s="24">
        <v>0</v>
      </c>
      <c r="H60" s="8" t="s">
        <v>52</v>
      </c>
      <c r="I60" s="24">
        <v>0</v>
      </c>
      <c r="J60" s="8" t="s">
        <v>52</v>
      </c>
      <c r="K60" s="24">
        <v>0</v>
      </c>
      <c r="L60" s="8" t="s">
        <v>52</v>
      </c>
      <c r="M60" s="24">
        <v>107</v>
      </c>
      <c r="N60" s="8" t="s">
        <v>52</v>
      </c>
      <c r="O60" s="24">
        <f t="shared" si="2"/>
        <v>107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8" t="s">
        <v>1237</v>
      </c>
      <c r="X60" s="8" t="s">
        <v>52</v>
      </c>
      <c r="Y60" s="2" t="s">
        <v>52</v>
      </c>
      <c r="Z60" s="2" t="s">
        <v>52</v>
      </c>
      <c r="AA60" s="25"/>
      <c r="AB60" s="2" t="s">
        <v>52</v>
      </c>
    </row>
    <row r="61" spans="1:28" ht="30" customHeight="1" x14ac:dyDescent="0.3">
      <c r="A61" s="8" t="s">
        <v>1246</v>
      </c>
      <c r="B61" s="8" t="s">
        <v>1215</v>
      </c>
      <c r="C61" s="8" t="s">
        <v>1244</v>
      </c>
      <c r="D61" s="23" t="s">
        <v>381</v>
      </c>
      <c r="E61" s="24">
        <v>0</v>
      </c>
      <c r="F61" s="8" t="s">
        <v>52</v>
      </c>
      <c r="G61" s="24">
        <v>0</v>
      </c>
      <c r="H61" s="8" t="s">
        <v>52</v>
      </c>
      <c r="I61" s="24">
        <v>0</v>
      </c>
      <c r="J61" s="8" t="s">
        <v>52</v>
      </c>
      <c r="K61" s="24">
        <v>0</v>
      </c>
      <c r="L61" s="8" t="s">
        <v>52</v>
      </c>
      <c r="M61" s="24">
        <v>60</v>
      </c>
      <c r="N61" s="8" t="s">
        <v>52</v>
      </c>
      <c r="O61" s="24">
        <f t="shared" si="2"/>
        <v>60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8" t="s">
        <v>1245</v>
      </c>
      <c r="X61" s="8" t="s">
        <v>52</v>
      </c>
      <c r="Y61" s="2" t="s">
        <v>52</v>
      </c>
      <c r="Z61" s="2" t="s">
        <v>52</v>
      </c>
      <c r="AA61" s="25"/>
      <c r="AB61" s="2" t="s">
        <v>52</v>
      </c>
    </row>
    <row r="62" spans="1:28" ht="30" customHeight="1" x14ac:dyDescent="0.3">
      <c r="A62" s="8" t="s">
        <v>1250</v>
      </c>
      <c r="B62" s="8" t="s">
        <v>1215</v>
      </c>
      <c r="C62" s="8" t="s">
        <v>1248</v>
      </c>
      <c r="D62" s="23" t="s">
        <v>381</v>
      </c>
      <c r="E62" s="24">
        <v>0</v>
      </c>
      <c r="F62" s="8" t="s">
        <v>52</v>
      </c>
      <c r="G62" s="24">
        <v>0</v>
      </c>
      <c r="H62" s="8" t="s">
        <v>52</v>
      </c>
      <c r="I62" s="24">
        <v>0</v>
      </c>
      <c r="J62" s="8" t="s">
        <v>52</v>
      </c>
      <c r="K62" s="24">
        <v>0</v>
      </c>
      <c r="L62" s="8" t="s">
        <v>52</v>
      </c>
      <c r="M62" s="24">
        <v>80</v>
      </c>
      <c r="N62" s="8" t="s">
        <v>52</v>
      </c>
      <c r="O62" s="24">
        <f t="shared" si="2"/>
        <v>80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8" t="s">
        <v>1249</v>
      </c>
      <c r="X62" s="8" t="s">
        <v>52</v>
      </c>
      <c r="Y62" s="2" t="s">
        <v>52</v>
      </c>
      <c r="Z62" s="2" t="s">
        <v>52</v>
      </c>
      <c r="AA62" s="25"/>
      <c r="AB62" s="2" t="s">
        <v>52</v>
      </c>
    </row>
    <row r="63" spans="1:28" ht="30" customHeight="1" x14ac:dyDescent="0.3">
      <c r="A63" s="8" t="s">
        <v>1271</v>
      </c>
      <c r="B63" s="8" t="s">
        <v>1215</v>
      </c>
      <c r="C63" s="8" t="s">
        <v>1269</v>
      </c>
      <c r="D63" s="23" t="s">
        <v>381</v>
      </c>
      <c r="E63" s="24">
        <v>0</v>
      </c>
      <c r="F63" s="8" t="s">
        <v>52</v>
      </c>
      <c r="G63" s="24">
        <v>0</v>
      </c>
      <c r="H63" s="8" t="s">
        <v>52</v>
      </c>
      <c r="I63" s="24">
        <v>0</v>
      </c>
      <c r="J63" s="8" t="s">
        <v>52</v>
      </c>
      <c r="K63" s="24">
        <v>0</v>
      </c>
      <c r="L63" s="8" t="s">
        <v>52</v>
      </c>
      <c r="M63" s="24">
        <v>100</v>
      </c>
      <c r="N63" s="8" t="s">
        <v>52</v>
      </c>
      <c r="O63" s="24">
        <f t="shared" si="2"/>
        <v>100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8" t="s">
        <v>1270</v>
      </c>
      <c r="X63" s="8" t="s">
        <v>52</v>
      </c>
      <c r="Y63" s="2" t="s">
        <v>52</v>
      </c>
      <c r="Z63" s="2" t="s">
        <v>52</v>
      </c>
      <c r="AA63" s="25"/>
      <c r="AB63" s="2" t="s">
        <v>52</v>
      </c>
    </row>
    <row r="64" spans="1:28" ht="30" customHeight="1" x14ac:dyDescent="0.3">
      <c r="A64" s="8" t="s">
        <v>1275</v>
      </c>
      <c r="B64" s="8" t="s">
        <v>1215</v>
      </c>
      <c r="C64" s="8" t="s">
        <v>1273</v>
      </c>
      <c r="D64" s="23" t="s">
        <v>381</v>
      </c>
      <c r="E64" s="24">
        <v>0</v>
      </c>
      <c r="F64" s="8" t="s">
        <v>52</v>
      </c>
      <c r="G64" s="24">
        <v>0</v>
      </c>
      <c r="H64" s="8" t="s">
        <v>52</v>
      </c>
      <c r="I64" s="24">
        <v>0</v>
      </c>
      <c r="J64" s="8" t="s">
        <v>52</v>
      </c>
      <c r="K64" s="24">
        <v>0</v>
      </c>
      <c r="L64" s="8" t="s">
        <v>52</v>
      </c>
      <c r="M64" s="24">
        <v>650</v>
      </c>
      <c r="N64" s="8" t="s">
        <v>52</v>
      </c>
      <c r="O64" s="24">
        <f t="shared" si="2"/>
        <v>650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8" t="s">
        <v>1274</v>
      </c>
      <c r="X64" s="8" t="s">
        <v>52</v>
      </c>
      <c r="Y64" s="2" t="s">
        <v>52</v>
      </c>
      <c r="Z64" s="2" t="s">
        <v>52</v>
      </c>
      <c r="AA64" s="25"/>
      <c r="AB64" s="2" t="s">
        <v>52</v>
      </c>
    </row>
    <row r="65" spans="1:28" ht="30" customHeight="1" x14ac:dyDescent="0.3">
      <c r="A65" s="8" t="s">
        <v>1373</v>
      </c>
      <c r="B65" s="8" t="s">
        <v>1215</v>
      </c>
      <c r="C65" s="8" t="s">
        <v>1371</v>
      </c>
      <c r="D65" s="23" t="s">
        <v>153</v>
      </c>
      <c r="E65" s="24">
        <v>0</v>
      </c>
      <c r="F65" s="8" t="s">
        <v>52</v>
      </c>
      <c r="G65" s="24">
        <v>1890</v>
      </c>
      <c r="H65" s="8" t="s">
        <v>2112</v>
      </c>
      <c r="I65" s="24">
        <v>0</v>
      </c>
      <c r="J65" s="8" t="s">
        <v>52</v>
      </c>
      <c r="K65" s="24">
        <v>1890</v>
      </c>
      <c r="L65" s="8" t="s">
        <v>2117</v>
      </c>
      <c r="M65" s="24">
        <v>0</v>
      </c>
      <c r="N65" s="8" t="s">
        <v>52</v>
      </c>
      <c r="O65" s="24">
        <f t="shared" si="2"/>
        <v>1890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8" t="s">
        <v>1372</v>
      </c>
      <c r="X65" s="8" t="s">
        <v>52</v>
      </c>
      <c r="Y65" s="2" t="s">
        <v>52</v>
      </c>
      <c r="Z65" s="2" t="s">
        <v>52</v>
      </c>
      <c r="AA65" s="25"/>
      <c r="AB65" s="2" t="s">
        <v>52</v>
      </c>
    </row>
    <row r="66" spans="1:28" ht="30" customHeight="1" x14ac:dyDescent="0.3">
      <c r="A66" s="8" t="s">
        <v>977</v>
      </c>
      <c r="B66" s="8" t="s">
        <v>974</v>
      </c>
      <c r="C66" s="8" t="s">
        <v>975</v>
      </c>
      <c r="D66" s="23" t="s">
        <v>153</v>
      </c>
      <c r="E66" s="24">
        <v>1410</v>
      </c>
      <c r="F66" s="8" t="s">
        <v>52</v>
      </c>
      <c r="G66" s="24">
        <v>0</v>
      </c>
      <c r="H66" s="8" t="s">
        <v>52</v>
      </c>
      <c r="I66" s="24">
        <v>0</v>
      </c>
      <c r="J66" s="8" t="s">
        <v>52</v>
      </c>
      <c r="K66" s="24">
        <v>0</v>
      </c>
      <c r="L66" s="8" t="s">
        <v>52</v>
      </c>
      <c r="M66" s="24">
        <v>0</v>
      </c>
      <c r="N66" s="8" t="s">
        <v>52</v>
      </c>
      <c r="O66" s="24">
        <f t="shared" si="2"/>
        <v>1410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8" t="s">
        <v>976</v>
      </c>
      <c r="X66" s="8" t="s">
        <v>52</v>
      </c>
      <c r="Y66" s="2" t="s">
        <v>52</v>
      </c>
      <c r="Z66" s="2" t="s">
        <v>52</v>
      </c>
      <c r="AA66" s="25"/>
      <c r="AB66" s="2" t="s">
        <v>52</v>
      </c>
    </row>
    <row r="67" spans="1:28" ht="30" customHeight="1" x14ac:dyDescent="0.3">
      <c r="A67" s="8" t="s">
        <v>972</v>
      </c>
      <c r="B67" s="8" t="s">
        <v>969</v>
      </c>
      <c r="C67" s="8" t="s">
        <v>970</v>
      </c>
      <c r="D67" s="23" t="s">
        <v>153</v>
      </c>
      <c r="E67" s="24">
        <v>0</v>
      </c>
      <c r="F67" s="8" t="s">
        <v>52</v>
      </c>
      <c r="G67" s="24">
        <v>2140</v>
      </c>
      <c r="H67" s="8" t="s">
        <v>2112</v>
      </c>
      <c r="I67" s="24">
        <v>0</v>
      </c>
      <c r="J67" s="8" t="s">
        <v>52</v>
      </c>
      <c r="K67" s="24">
        <v>0</v>
      </c>
      <c r="L67" s="8" t="s">
        <v>52</v>
      </c>
      <c r="M67" s="24">
        <v>0</v>
      </c>
      <c r="N67" s="8" t="s">
        <v>52</v>
      </c>
      <c r="O67" s="24">
        <f t="shared" si="2"/>
        <v>2140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8" t="s">
        <v>971</v>
      </c>
      <c r="X67" s="8" t="s">
        <v>52</v>
      </c>
      <c r="Y67" s="2" t="s">
        <v>52</v>
      </c>
      <c r="Z67" s="2" t="s">
        <v>52</v>
      </c>
      <c r="AA67" s="25"/>
      <c r="AB67" s="2" t="s">
        <v>52</v>
      </c>
    </row>
    <row r="68" spans="1:28" ht="30" customHeight="1" x14ac:dyDescent="0.3">
      <c r="A68" s="8" t="s">
        <v>967</v>
      </c>
      <c r="B68" s="8" t="s">
        <v>964</v>
      </c>
      <c r="C68" s="8" t="s">
        <v>965</v>
      </c>
      <c r="D68" s="23" t="s">
        <v>153</v>
      </c>
      <c r="E68" s="24">
        <v>0</v>
      </c>
      <c r="F68" s="8" t="s">
        <v>52</v>
      </c>
      <c r="G68" s="24">
        <v>2580</v>
      </c>
      <c r="H68" s="8" t="s">
        <v>2112</v>
      </c>
      <c r="I68" s="24">
        <v>2580</v>
      </c>
      <c r="J68" s="8" t="s">
        <v>2114</v>
      </c>
      <c r="K68" s="24">
        <v>0</v>
      </c>
      <c r="L68" s="8" t="s">
        <v>52</v>
      </c>
      <c r="M68" s="24">
        <v>0</v>
      </c>
      <c r="N68" s="8" t="s">
        <v>52</v>
      </c>
      <c r="O68" s="24">
        <f t="shared" si="2"/>
        <v>2580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8" t="s">
        <v>966</v>
      </c>
      <c r="X68" s="8" t="s">
        <v>52</v>
      </c>
      <c r="Y68" s="2" t="s">
        <v>52</v>
      </c>
      <c r="Z68" s="2" t="s">
        <v>52</v>
      </c>
      <c r="AA68" s="25"/>
      <c r="AB68" s="2" t="s">
        <v>52</v>
      </c>
    </row>
    <row r="69" spans="1:28" ht="30" customHeight="1" x14ac:dyDescent="0.3">
      <c r="A69" s="8" t="s">
        <v>908</v>
      </c>
      <c r="B69" s="8" t="s">
        <v>905</v>
      </c>
      <c r="C69" s="8" t="s">
        <v>906</v>
      </c>
      <c r="D69" s="23" t="s">
        <v>83</v>
      </c>
      <c r="E69" s="24">
        <v>0</v>
      </c>
      <c r="F69" s="8" t="s">
        <v>52</v>
      </c>
      <c r="G69" s="24">
        <v>0</v>
      </c>
      <c r="H69" s="8" t="s">
        <v>2118</v>
      </c>
      <c r="I69" s="24">
        <v>0</v>
      </c>
      <c r="J69" s="8" t="s">
        <v>2119</v>
      </c>
      <c r="K69" s="24">
        <v>0</v>
      </c>
      <c r="L69" s="8" t="s">
        <v>52</v>
      </c>
      <c r="M69" s="24">
        <v>22000</v>
      </c>
      <c r="N69" s="8" t="s">
        <v>52</v>
      </c>
      <c r="O69" s="24">
        <f t="shared" si="2"/>
        <v>22000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8" t="s">
        <v>907</v>
      </c>
      <c r="X69" s="8" t="s">
        <v>52</v>
      </c>
      <c r="Y69" s="2" t="s">
        <v>52</v>
      </c>
      <c r="Z69" s="2" t="s">
        <v>52</v>
      </c>
      <c r="AA69" s="25"/>
      <c r="AB69" s="2" t="s">
        <v>52</v>
      </c>
    </row>
    <row r="70" spans="1:28" ht="30" customHeight="1" x14ac:dyDescent="0.3">
      <c r="A70" s="8" t="s">
        <v>139</v>
      </c>
      <c r="B70" s="8" t="s">
        <v>136</v>
      </c>
      <c r="C70" s="8" t="s">
        <v>137</v>
      </c>
      <c r="D70" s="23" t="s">
        <v>83</v>
      </c>
      <c r="E70" s="24">
        <v>0</v>
      </c>
      <c r="F70" s="8" t="s">
        <v>52</v>
      </c>
      <c r="G70" s="24">
        <v>0</v>
      </c>
      <c r="H70" s="8" t="s">
        <v>52</v>
      </c>
      <c r="I70" s="24">
        <v>102000</v>
      </c>
      <c r="J70" s="8" t="s">
        <v>2120</v>
      </c>
      <c r="K70" s="24">
        <v>0</v>
      </c>
      <c r="L70" s="8" t="s">
        <v>52</v>
      </c>
      <c r="M70" s="24">
        <v>0</v>
      </c>
      <c r="N70" s="8" t="s">
        <v>52</v>
      </c>
      <c r="O70" s="24">
        <f t="shared" si="2"/>
        <v>102000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8" t="s">
        <v>138</v>
      </c>
      <c r="X70" s="8" t="s">
        <v>2121</v>
      </c>
      <c r="Y70" s="2" t="s">
        <v>52</v>
      </c>
      <c r="Z70" s="2" t="s">
        <v>52</v>
      </c>
      <c r="AA70" s="25"/>
      <c r="AB70" s="2" t="s">
        <v>52</v>
      </c>
    </row>
    <row r="71" spans="1:28" ht="30" customHeight="1" x14ac:dyDescent="0.3">
      <c r="A71" s="8" t="s">
        <v>144</v>
      </c>
      <c r="B71" s="8" t="s">
        <v>141</v>
      </c>
      <c r="C71" s="8" t="s">
        <v>142</v>
      </c>
      <c r="D71" s="23" t="s">
        <v>83</v>
      </c>
      <c r="E71" s="24">
        <v>0</v>
      </c>
      <c r="F71" s="8" t="s">
        <v>52</v>
      </c>
      <c r="G71" s="24">
        <v>90000</v>
      </c>
      <c r="H71" s="8" t="s">
        <v>2122</v>
      </c>
      <c r="I71" s="24">
        <v>75000</v>
      </c>
      <c r="J71" s="8" t="s">
        <v>2123</v>
      </c>
      <c r="K71" s="24">
        <v>0</v>
      </c>
      <c r="L71" s="8" t="s">
        <v>52</v>
      </c>
      <c r="M71" s="24">
        <v>0</v>
      </c>
      <c r="N71" s="8" t="s">
        <v>52</v>
      </c>
      <c r="O71" s="24">
        <f t="shared" si="2"/>
        <v>75000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8" t="s">
        <v>143</v>
      </c>
      <c r="X71" s="8" t="s">
        <v>2121</v>
      </c>
      <c r="Y71" s="2" t="s">
        <v>52</v>
      </c>
      <c r="Z71" s="2" t="s">
        <v>52</v>
      </c>
      <c r="AA71" s="25"/>
      <c r="AB71" s="2" t="s">
        <v>52</v>
      </c>
    </row>
    <row r="72" spans="1:28" ht="30" customHeight="1" x14ac:dyDescent="0.3">
      <c r="A72" s="8" t="s">
        <v>149</v>
      </c>
      <c r="B72" s="8" t="s">
        <v>146</v>
      </c>
      <c r="C72" s="8" t="s">
        <v>147</v>
      </c>
      <c r="D72" s="23" t="s">
        <v>61</v>
      </c>
      <c r="E72" s="24">
        <v>0</v>
      </c>
      <c r="F72" s="8" t="s">
        <v>52</v>
      </c>
      <c r="G72" s="24">
        <v>0</v>
      </c>
      <c r="H72" s="8" t="s">
        <v>52</v>
      </c>
      <c r="I72" s="24">
        <v>0</v>
      </c>
      <c r="J72" s="8" t="s">
        <v>52</v>
      </c>
      <c r="K72" s="24">
        <v>550000</v>
      </c>
      <c r="L72" s="8" t="s">
        <v>2124</v>
      </c>
      <c r="M72" s="24">
        <v>0</v>
      </c>
      <c r="N72" s="8" t="s">
        <v>52</v>
      </c>
      <c r="O72" s="24">
        <f t="shared" si="2"/>
        <v>550000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8" t="s">
        <v>148</v>
      </c>
      <c r="X72" s="8" t="s">
        <v>2121</v>
      </c>
      <c r="Y72" s="2" t="s">
        <v>52</v>
      </c>
      <c r="Z72" s="2" t="s">
        <v>52</v>
      </c>
      <c r="AA72" s="25"/>
      <c r="AB72" s="2" t="s">
        <v>52</v>
      </c>
    </row>
    <row r="73" spans="1:28" ht="30" customHeight="1" x14ac:dyDescent="0.3">
      <c r="A73" s="8" t="s">
        <v>155</v>
      </c>
      <c r="B73" s="8" t="s">
        <v>151</v>
      </c>
      <c r="C73" s="8" t="s">
        <v>152</v>
      </c>
      <c r="D73" s="23" t="s">
        <v>153</v>
      </c>
      <c r="E73" s="24">
        <v>0</v>
      </c>
      <c r="F73" s="8" t="s">
        <v>52</v>
      </c>
      <c r="G73" s="24">
        <v>0</v>
      </c>
      <c r="H73" s="8" t="s">
        <v>52</v>
      </c>
      <c r="I73" s="24">
        <v>0</v>
      </c>
      <c r="J73" s="8" t="s">
        <v>52</v>
      </c>
      <c r="K73" s="24">
        <v>27000</v>
      </c>
      <c r="L73" s="8" t="s">
        <v>2125</v>
      </c>
      <c r="M73" s="24">
        <v>0</v>
      </c>
      <c r="N73" s="8" t="s">
        <v>52</v>
      </c>
      <c r="O73" s="24">
        <f t="shared" si="2"/>
        <v>27000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8" t="s">
        <v>154</v>
      </c>
      <c r="X73" s="8" t="s">
        <v>2121</v>
      </c>
      <c r="Y73" s="2" t="s">
        <v>52</v>
      </c>
      <c r="Z73" s="2" t="s">
        <v>52</v>
      </c>
      <c r="AA73" s="25"/>
      <c r="AB73" s="2" t="s">
        <v>52</v>
      </c>
    </row>
    <row r="74" spans="1:28" ht="30" customHeight="1" x14ac:dyDescent="0.3">
      <c r="A74" s="8" t="s">
        <v>159</v>
      </c>
      <c r="B74" s="8" t="s">
        <v>151</v>
      </c>
      <c r="C74" s="8" t="s">
        <v>157</v>
      </c>
      <c r="D74" s="23" t="s">
        <v>153</v>
      </c>
      <c r="E74" s="24">
        <v>0</v>
      </c>
      <c r="F74" s="8" t="s">
        <v>52</v>
      </c>
      <c r="G74" s="24">
        <v>0</v>
      </c>
      <c r="H74" s="8" t="s">
        <v>52</v>
      </c>
      <c r="I74" s="24">
        <v>0</v>
      </c>
      <c r="J74" s="8" t="s">
        <v>52</v>
      </c>
      <c r="K74" s="24">
        <v>27000</v>
      </c>
      <c r="L74" s="8" t="s">
        <v>2125</v>
      </c>
      <c r="M74" s="24">
        <v>0</v>
      </c>
      <c r="N74" s="8" t="s">
        <v>52</v>
      </c>
      <c r="O74" s="24">
        <f t="shared" si="2"/>
        <v>27000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8" t="s">
        <v>158</v>
      </c>
      <c r="X74" s="8" t="s">
        <v>2121</v>
      </c>
      <c r="Y74" s="2" t="s">
        <v>52</v>
      </c>
      <c r="Z74" s="2" t="s">
        <v>52</v>
      </c>
      <c r="AA74" s="25"/>
      <c r="AB74" s="2" t="s">
        <v>52</v>
      </c>
    </row>
    <row r="75" spans="1:28" ht="30" customHeight="1" x14ac:dyDescent="0.3">
      <c r="A75" s="8" t="s">
        <v>1397</v>
      </c>
      <c r="B75" s="8" t="s">
        <v>1394</v>
      </c>
      <c r="C75" s="8" t="s">
        <v>1395</v>
      </c>
      <c r="D75" s="23" t="s">
        <v>83</v>
      </c>
      <c r="E75" s="24">
        <v>0</v>
      </c>
      <c r="F75" s="8" t="s">
        <v>52</v>
      </c>
      <c r="G75" s="24">
        <v>0</v>
      </c>
      <c r="H75" s="8" t="s">
        <v>52</v>
      </c>
      <c r="I75" s="24">
        <v>0</v>
      </c>
      <c r="J75" s="8" t="s">
        <v>52</v>
      </c>
      <c r="K75" s="24">
        <v>168000</v>
      </c>
      <c r="L75" s="8" t="s">
        <v>2126</v>
      </c>
      <c r="M75" s="24">
        <v>0</v>
      </c>
      <c r="N75" s="8" t="s">
        <v>52</v>
      </c>
      <c r="O75" s="24">
        <f t="shared" si="2"/>
        <v>168000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8" t="s">
        <v>1396</v>
      </c>
      <c r="X75" s="8" t="s">
        <v>2121</v>
      </c>
      <c r="Y75" s="2" t="s">
        <v>52</v>
      </c>
      <c r="Z75" s="2" t="s">
        <v>52</v>
      </c>
      <c r="AA75" s="25"/>
      <c r="AB75" s="2" t="s">
        <v>52</v>
      </c>
    </row>
    <row r="76" spans="1:28" ht="30" customHeight="1" x14ac:dyDescent="0.3">
      <c r="A76" s="8" t="s">
        <v>383</v>
      </c>
      <c r="B76" s="8" t="s">
        <v>379</v>
      </c>
      <c r="C76" s="8" t="s">
        <v>380</v>
      </c>
      <c r="D76" s="23" t="s">
        <v>381</v>
      </c>
      <c r="E76" s="24">
        <v>0</v>
      </c>
      <c r="F76" s="8" t="s">
        <v>52</v>
      </c>
      <c r="G76" s="24">
        <v>0</v>
      </c>
      <c r="H76" s="8" t="s">
        <v>52</v>
      </c>
      <c r="I76" s="24">
        <v>0</v>
      </c>
      <c r="J76" s="8" t="s">
        <v>52</v>
      </c>
      <c r="K76" s="24">
        <v>297900</v>
      </c>
      <c r="L76" s="8" t="s">
        <v>2127</v>
      </c>
      <c r="M76" s="24">
        <v>0</v>
      </c>
      <c r="N76" s="8" t="s">
        <v>52</v>
      </c>
      <c r="O76" s="24">
        <f t="shared" si="2"/>
        <v>297900</v>
      </c>
      <c r="P76" s="24">
        <v>25000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8" t="s">
        <v>382</v>
      </c>
      <c r="X76" s="8" t="s">
        <v>52</v>
      </c>
      <c r="Y76" s="2" t="s">
        <v>52</v>
      </c>
      <c r="Z76" s="2" t="s">
        <v>52</v>
      </c>
      <c r="AA76" s="25"/>
      <c r="AB76" s="2" t="s">
        <v>52</v>
      </c>
    </row>
    <row r="77" spans="1:28" ht="30" customHeight="1" x14ac:dyDescent="0.3">
      <c r="A77" s="8" t="s">
        <v>388</v>
      </c>
      <c r="B77" s="8" t="s">
        <v>385</v>
      </c>
      <c r="C77" s="8" t="s">
        <v>386</v>
      </c>
      <c r="D77" s="23" t="s">
        <v>381</v>
      </c>
      <c r="E77" s="24">
        <v>0</v>
      </c>
      <c r="F77" s="8" t="s">
        <v>52</v>
      </c>
      <c r="G77" s="24">
        <v>0</v>
      </c>
      <c r="H77" s="8" t="s">
        <v>52</v>
      </c>
      <c r="I77" s="24">
        <v>0</v>
      </c>
      <c r="J77" s="8" t="s">
        <v>52</v>
      </c>
      <c r="K77" s="24">
        <v>412000</v>
      </c>
      <c r="L77" s="8" t="s">
        <v>2127</v>
      </c>
      <c r="M77" s="24">
        <v>0</v>
      </c>
      <c r="N77" s="8" t="s">
        <v>52</v>
      </c>
      <c r="O77" s="24">
        <f t="shared" si="2"/>
        <v>412000</v>
      </c>
      <c r="P77" s="24">
        <v>25000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8" t="s">
        <v>387</v>
      </c>
      <c r="X77" s="8" t="s">
        <v>52</v>
      </c>
      <c r="Y77" s="2" t="s">
        <v>52</v>
      </c>
      <c r="Z77" s="2" t="s">
        <v>52</v>
      </c>
      <c r="AA77" s="25"/>
      <c r="AB77" s="2" t="s">
        <v>52</v>
      </c>
    </row>
    <row r="78" spans="1:28" ht="30" customHeight="1" x14ac:dyDescent="0.3">
      <c r="A78" s="8" t="s">
        <v>393</v>
      </c>
      <c r="B78" s="8" t="s">
        <v>390</v>
      </c>
      <c r="C78" s="8" t="s">
        <v>391</v>
      </c>
      <c r="D78" s="23" t="s">
        <v>381</v>
      </c>
      <c r="E78" s="24">
        <v>0</v>
      </c>
      <c r="F78" s="8" t="s">
        <v>52</v>
      </c>
      <c r="G78" s="24">
        <v>0</v>
      </c>
      <c r="H78" s="8" t="s">
        <v>52</v>
      </c>
      <c r="I78" s="24">
        <v>0</v>
      </c>
      <c r="J78" s="8" t="s">
        <v>52</v>
      </c>
      <c r="K78" s="24">
        <v>423000</v>
      </c>
      <c r="L78" s="8" t="s">
        <v>2128</v>
      </c>
      <c r="M78" s="24">
        <v>0</v>
      </c>
      <c r="N78" s="8" t="s">
        <v>52</v>
      </c>
      <c r="O78" s="24">
        <f t="shared" si="2"/>
        <v>423000</v>
      </c>
      <c r="P78" s="24">
        <v>25000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8" t="s">
        <v>392</v>
      </c>
      <c r="X78" s="8" t="s">
        <v>52</v>
      </c>
      <c r="Y78" s="2" t="s">
        <v>52</v>
      </c>
      <c r="Z78" s="2" t="s">
        <v>52</v>
      </c>
      <c r="AA78" s="25"/>
      <c r="AB78" s="2" t="s">
        <v>52</v>
      </c>
    </row>
    <row r="79" spans="1:28" ht="30" customHeight="1" x14ac:dyDescent="0.3">
      <c r="A79" s="8" t="s">
        <v>399</v>
      </c>
      <c r="B79" s="8" t="s">
        <v>395</v>
      </c>
      <c r="C79" s="8" t="s">
        <v>396</v>
      </c>
      <c r="D79" s="23" t="s">
        <v>397</v>
      </c>
      <c r="E79" s="24">
        <v>60900</v>
      </c>
      <c r="F79" s="8" t="s">
        <v>52</v>
      </c>
      <c r="G79" s="24">
        <v>77000</v>
      </c>
      <c r="H79" s="8" t="s">
        <v>2129</v>
      </c>
      <c r="I79" s="24">
        <v>77000</v>
      </c>
      <c r="J79" s="8" t="s">
        <v>2130</v>
      </c>
      <c r="K79" s="24">
        <v>0</v>
      </c>
      <c r="L79" s="8" t="s">
        <v>52</v>
      </c>
      <c r="M79" s="24">
        <v>0</v>
      </c>
      <c r="N79" s="8" t="s">
        <v>52</v>
      </c>
      <c r="O79" s="24">
        <f t="shared" si="2"/>
        <v>60900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8" t="s">
        <v>398</v>
      </c>
      <c r="X79" s="8" t="s">
        <v>52</v>
      </c>
      <c r="Y79" s="2" t="s">
        <v>52</v>
      </c>
      <c r="Z79" s="2" t="s">
        <v>52</v>
      </c>
      <c r="AA79" s="25"/>
      <c r="AB79" s="2" t="s">
        <v>52</v>
      </c>
    </row>
    <row r="80" spans="1:28" ht="30" customHeight="1" x14ac:dyDescent="0.3">
      <c r="A80" s="8" t="s">
        <v>405</v>
      </c>
      <c r="B80" s="8" t="s">
        <v>401</v>
      </c>
      <c r="C80" s="8" t="s">
        <v>402</v>
      </c>
      <c r="D80" s="23" t="s">
        <v>403</v>
      </c>
      <c r="E80" s="24">
        <v>0</v>
      </c>
      <c r="F80" s="8" t="s">
        <v>52</v>
      </c>
      <c r="G80" s="24">
        <v>0</v>
      </c>
      <c r="H80" s="8" t="s">
        <v>52</v>
      </c>
      <c r="I80" s="24">
        <v>0</v>
      </c>
      <c r="J80" s="8" t="s">
        <v>52</v>
      </c>
      <c r="K80" s="24">
        <v>1800000</v>
      </c>
      <c r="L80" s="8" t="s">
        <v>2131</v>
      </c>
      <c r="M80" s="24">
        <v>0</v>
      </c>
      <c r="N80" s="8" t="s">
        <v>52</v>
      </c>
      <c r="O80" s="24">
        <f t="shared" si="2"/>
        <v>1800000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8" t="s">
        <v>404</v>
      </c>
      <c r="X80" s="8" t="s">
        <v>2121</v>
      </c>
      <c r="Y80" s="2" t="s">
        <v>52</v>
      </c>
      <c r="Z80" s="2" t="s">
        <v>52</v>
      </c>
      <c r="AA80" s="25"/>
      <c r="AB80" s="2" t="s">
        <v>52</v>
      </c>
    </row>
    <row r="81" spans="1:28" ht="30" customHeight="1" x14ac:dyDescent="0.3">
      <c r="A81" s="8" t="s">
        <v>1283</v>
      </c>
      <c r="B81" s="8" t="s">
        <v>1280</v>
      </c>
      <c r="C81" s="8" t="s">
        <v>1281</v>
      </c>
      <c r="D81" s="23" t="s">
        <v>397</v>
      </c>
      <c r="E81" s="24">
        <v>0</v>
      </c>
      <c r="F81" s="8" t="s">
        <v>52</v>
      </c>
      <c r="G81" s="24">
        <v>11000</v>
      </c>
      <c r="H81" s="8" t="s">
        <v>2132</v>
      </c>
      <c r="I81" s="24">
        <v>11000</v>
      </c>
      <c r="J81" s="8" t="s">
        <v>2133</v>
      </c>
      <c r="K81" s="24">
        <v>0</v>
      </c>
      <c r="L81" s="8" t="s">
        <v>52</v>
      </c>
      <c r="M81" s="24">
        <v>0</v>
      </c>
      <c r="N81" s="8" t="s">
        <v>52</v>
      </c>
      <c r="O81" s="24">
        <f t="shared" si="2"/>
        <v>11000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8" t="s">
        <v>1282</v>
      </c>
      <c r="X81" s="8" t="s">
        <v>52</v>
      </c>
      <c r="Y81" s="2" t="s">
        <v>52</v>
      </c>
      <c r="Z81" s="2" t="s">
        <v>52</v>
      </c>
      <c r="AA81" s="25"/>
      <c r="AB81" s="2" t="s">
        <v>52</v>
      </c>
    </row>
    <row r="82" spans="1:28" ht="30" customHeight="1" x14ac:dyDescent="0.3">
      <c r="A82" s="8" t="s">
        <v>544</v>
      </c>
      <c r="B82" s="8" t="s">
        <v>541</v>
      </c>
      <c r="C82" s="8" t="s">
        <v>542</v>
      </c>
      <c r="D82" s="23" t="s">
        <v>330</v>
      </c>
      <c r="E82" s="24">
        <v>0</v>
      </c>
      <c r="F82" s="8" t="s">
        <v>52</v>
      </c>
      <c r="G82" s="24">
        <v>0</v>
      </c>
      <c r="H82" s="8" t="s">
        <v>52</v>
      </c>
      <c r="I82" s="24">
        <v>0</v>
      </c>
      <c r="J82" s="8" t="s">
        <v>52</v>
      </c>
      <c r="K82" s="24">
        <v>0</v>
      </c>
      <c r="L82" s="8" t="s">
        <v>52</v>
      </c>
      <c r="M82" s="24">
        <v>1500000</v>
      </c>
      <c r="N82" s="8" t="s">
        <v>52</v>
      </c>
      <c r="O82" s="24">
        <f t="shared" si="2"/>
        <v>1500000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8" t="s">
        <v>543</v>
      </c>
      <c r="X82" s="8" t="s">
        <v>52</v>
      </c>
      <c r="Y82" s="2" t="s">
        <v>52</v>
      </c>
      <c r="Z82" s="2" t="s">
        <v>52</v>
      </c>
      <c r="AA82" s="25"/>
      <c r="AB82" s="2" t="s">
        <v>52</v>
      </c>
    </row>
    <row r="83" spans="1:28" ht="30" customHeight="1" x14ac:dyDescent="0.3">
      <c r="A83" s="8" t="s">
        <v>549</v>
      </c>
      <c r="B83" s="8" t="s">
        <v>546</v>
      </c>
      <c r="C83" s="8" t="s">
        <v>547</v>
      </c>
      <c r="D83" s="23" t="s">
        <v>330</v>
      </c>
      <c r="E83" s="24">
        <v>0</v>
      </c>
      <c r="F83" s="8" t="s">
        <v>52</v>
      </c>
      <c r="G83" s="24">
        <v>0</v>
      </c>
      <c r="H83" s="8" t="s">
        <v>52</v>
      </c>
      <c r="I83" s="24">
        <v>0</v>
      </c>
      <c r="J83" s="8" t="s">
        <v>52</v>
      </c>
      <c r="K83" s="24">
        <v>0</v>
      </c>
      <c r="L83" s="8" t="s">
        <v>52</v>
      </c>
      <c r="M83" s="24">
        <v>1500000</v>
      </c>
      <c r="N83" s="8" t="s">
        <v>52</v>
      </c>
      <c r="O83" s="24">
        <f t="shared" si="2"/>
        <v>1500000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8" t="s">
        <v>548</v>
      </c>
      <c r="X83" s="8" t="s">
        <v>52</v>
      </c>
      <c r="Y83" s="2" t="s">
        <v>52</v>
      </c>
      <c r="Z83" s="2" t="s">
        <v>52</v>
      </c>
      <c r="AA83" s="25"/>
      <c r="AB83" s="2" t="s">
        <v>52</v>
      </c>
    </row>
    <row r="84" spans="1:28" ht="30" customHeight="1" x14ac:dyDescent="0.3">
      <c r="A84" s="8" t="s">
        <v>553</v>
      </c>
      <c r="B84" s="8" t="s">
        <v>551</v>
      </c>
      <c r="C84" s="8" t="s">
        <v>542</v>
      </c>
      <c r="D84" s="23" t="s">
        <v>330</v>
      </c>
      <c r="E84" s="24">
        <v>0</v>
      </c>
      <c r="F84" s="8" t="s">
        <v>52</v>
      </c>
      <c r="G84" s="24">
        <v>0</v>
      </c>
      <c r="H84" s="8" t="s">
        <v>52</v>
      </c>
      <c r="I84" s="24">
        <v>0</v>
      </c>
      <c r="J84" s="8" t="s">
        <v>52</v>
      </c>
      <c r="K84" s="24">
        <v>0</v>
      </c>
      <c r="L84" s="8" t="s">
        <v>52</v>
      </c>
      <c r="M84" s="24">
        <v>1500000</v>
      </c>
      <c r="N84" s="8" t="s">
        <v>52</v>
      </c>
      <c r="O84" s="24">
        <f t="shared" si="2"/>
        <v>1500000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8" t="s">
        <v>552</v>
      </c>
      <c r="X84" s="8" t="s">
        <v>52</v>
      </c>
      <c r="Y84" s="2" t="s">
        <v>52</v>
      </c>
      <c r="Z84" s="2" t="s">
        <v>52</v>
      </c>
      <c r="AA84" s="25"/>
      <c r="AB84" s="2" t="s">
        <v>52</v>
      </c>
    </row>
    <row r="85" spans="1:28" ht="30" customHeight="1" x14ac:dyDescent="0.3">
      <c r="A85" s="8" t="s">
        <v>558</v>
      </c>
      <c r="B85" s="8" t="s">
        <v>555</v>
      </c>
      <c r="C85" s="8" t="s">
        <v>556</v>
      </c>
      <c r="D85" s="23" t="s">
        <v>330</v>
      </c>
      <c r="E85" s="24">
        <v>0</v>
      </c>
      <c r="F85" s="8" t="s">
        <v>52</v>
      </c>
      <c r="G85" s="24">
        <v>0</v>
      </c>
      <c r="H85" s="8" t="s">
        <v>52</v>
      </c>
      <c r="I85" s="24">
        <v>0</v>
      </c>
      <c r="J85" s="8" t="s">
        <v>52</v>
      </c>
      <c r="K85" s="24">
        <v>0</v>
      </c>
      <c r="L85" s="8" t="s">
        <v>52</v>
      </c>
      <c r="M85" s="24">
        <v>654545</v>
      </c>
      <c r="N85" s="8" t="s">
        <v>52</v>
      </c>
      <c r="O85" s="24">
        <f t="shared" si="2"/>
        <v>654545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8" t="s">
        <v>557</v>
      </c>
      <c r="X85" s="8" t="s">
        <v>52</v>
      </c>
      <c r="Y85" s="2" t="s">
        <v>52</v>
      </c>
      <c r="Z85" s="2" t="s">
        <v>52</v>
      </c>
      <c r="AA85" s="25"/>
      <c r="AB85" s="2" t="s">
        <v>52</v>
      </c>
    </row>
    <row r="86" spans="1:28" ht="30" customHeight="1" x14ac:dyDescent="0.3">
      <c r="A86" s="8" t="s">
        <v>563</v>
      </c>
      <c r="B86" s="8" t="s">
        <v>560</v>
      </c>
      <c r="C86" s="8" t="s">
        <v>561</v>
      </c>
      <c r="D86" s="23" t="s">
        <v>330</v>
      </c>
      <c r="E86" s="24">
        <v>0</v>
      </c>
      <c r="F86" s="8" t="s">
        <v>52</v>
      </c>
      <c r="G86" s="24">
        <v>0</v>
      </c>
      <c r="H86" s="8" t="s">
        <v>52</v>
      </c>
      <c r="I86" s="24">
        <v>0</v>
      </c>
      <c r="J86" s="8" t="s">
        <v>52</v>
      </c>
      <c r="K86" s="24">
        <v>0</v>
      </c>
      <c r="L86" s="8" t="s">
        <v>52</v>
      </c>
      <c r="M86" s="24">
        <v>3181818</v>
      </c>
      <c r="N86" s="8" t="s">
        <v>52</v>
      </c>
      <c r="O86" s="24">
        <f t="shared" si="2"/>
        <v>3181818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8" t="s">
        <v>562</v>
      </c>
      <c r="X86" s="8" t="s">
        <v>52</v>
      </c>
      <c r="Y86" s="2" t="s">
        <v>52</v>
      </c>
      <c r="Z86" s="2" t="s">
        <v>52</v>
      </c>
      <c r="AA86" s="25"/>
      <c r="AB86" s="2" t="s">
        <v>52</v>
      </c>
    </row>
    <row r="87" spans="1:28" ht="30" customHeight="1" x14ac:dyDescent="0.3">
      <c r="A87" s="8" t="s">
        <v>573</v>
      </c>
      <c r="B87" s="8" t="s">
        <v>569</v>
      </c>
      <c r="C87" s="8" t="s">
        <v>570</v>
      </c>
      <c r="D87" s="23" t="s">
        <v>571</v>
      </c>
      <c r="E87" s="24">
        <v>0</v>
      </c>
      <c r="F87" s="8" t="s">
        <v>52</v>
      </c>
      <c r="G87" s="24">
        <v>0</v>
      </c>
      <c r="H87" s="8" t="s">
        <v>52</v>
      </c>
      <c r="I87" s="24">
        <v>0</v>
      </c>
      <c r="J87" s="8" t="s">
        <v>52</v>
      </c>
      <c r="K87" s="24">
        <v>0</v>
      </c>
      <c r="L87" s="8" t="s">
        <v>52</v>
      </c>
      <c r="M87" s="24">
        <v>4000000</v>
      </c>
      <c r="N87" s="8" t="s">
        <v>52</v>
      </c>
      <c r="O87" s="24">
        <f t="shared" si="2"/>
        <v>4000000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8" t="s">
        <v>572</v>
      </c>
      <c r="X87" s="8" t="s">
        <v>52</v>
      </c>
      <c r="Y87" s="2" t="s">
        <v>52</v>
      </c>
      <c r="Z87" s="2" t="s">
        <v>52</v>
      </c>
      <c r="AA87" s="25"/>
      <c r="AB87" s="2" t="s">
        <v>52</v>
      </c>
    </row>
    <row r="88" spans="1:28" ht="30" customHeight="1" x14ac:dyDescent="0.3">
      <c r="A88" s="8" t="s">
        <v>578</v>
      </c>
      <c r="B88" s="8" t="s">
        <v>575</v>
      </c>
      <c r="C88" s="8" t="s">
        <v>576</v>
      </c>
      <c r="D88" s="23" t="s">
        <v>330</v>
      </c>
      <c r="E88" s="24">
        <v>0</v>
      </c>
      <c r="F88" s="8" t="s">
        <v>52</v>
      </c>
      <c r="G88" s="24">
        <v>0</v>
      </c>
      <c r="H88" s="8" t="s">
        <v>52</v>
      </c>
      <c r="I88" s="24">
        <v>0</v>
      </c>
      <c r="J88" s="8" t="s">
        <v>52</v>
      </c>
      <c r="K88" s="24">
        <v>0</v>
      </c>
      <c r="L88" s="8" t="s">
        <v>52</v>
      </c>
      <c r="M88" s="24">
        <v>20000</v>
      </c>
      <c r="N88" s="8" t="s">
        <v>52</v>
      </c>
      <c r="O88" s="24">
        <f t="shared" si="2"/>
        <v>20000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8" t="s">
        <v>577</v>
      </c>
      <c r="X88" s="8" t="s">
        <v>52</v>
      </c>
      <c r="Y88" s="2" t="s">
        <v>52</v>
      </c>
      <c r="Z88" s="2" t="s">
        <v>52</v>
      </c>
      <c r="AA88" s="25"/>
      <c r="AB88" s="2" t="s">
        <v>52</v>
      </c>
    </row>
    <row r="89" spans="1:28" ht="30" customHeight="1" x14ac:dyDescent="0.3">
      <c r="A89" s="8" t="s">
        <v>582</v>
      </c>
      <c r="B89" s="8" t="s">
        <v>580</v>
      </c>
      <c r="C89" s="8" t="s">
        <v>52</v>
      </c>
      <c r="D89" s="23" t="s">
        <v>571</v>
      </c>
      <c r="E89" s="24">
        <v>0</v>
      </c>
      <c r="F89" s="8" t="s">
        <v>52</v>
      </c>
      <c r="G89" s="24">
        <v>0</v>
      </c>
      <c r="H89" s="8" t="s">
        <v>52</v>
      </c>
      <c r="I89" s="24">
        <v>0</v>
      </c>
      <c r="J89" s="8" t="s">
        <v>52</v>
      </c>
      <c r="K89" s="24">
        <v>0</v>
      </c>
      <c r="L89" s="8" t="s">
        <v>52</v>
      </c>
      <c r="M89" s="24">
        <v>0</v>
      </c>
      <c r="N89" s="8" t="s">
        <v>52</v>
      </c>
      <c r="O89" s="24">
        <v>0</v>
      </c>
      <c r="P89" s="24">
        <v>200000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8" t="s">
        <v>581</v>
      </c>
      <c r="X89" s="8" t="s">
        <v>52</v>
      </c>
      <c r="Y89" s="2" t="s">
        <v>52</v>
      </c>
      <c r="Z89" s="2" t="s">
        <v>52</v>
      </c>
      <c r="AA89" s="25"/>
      <c r="AB89" s="2" t="s">
        <v>52</v>
      </c>
    </row>
    <row r="90" spans="1:28" ht="30" customHeight="1" x14ac:dyDescent="0.3">
      <c r="A90" s="8" t="s">
        <v>410</v>
      </c>
      <c r="B90" s="8" t="s">
        <v>407</v>
      </c>
      <c r="C90" s="8" t="s">
        <v>408</v>
      </c>
      <c r="D90" s="23" t="s">
        <v>83</v>
      </c>
      <c r="E90" s="24">
        <v>14060</v>
      </c>
      <c r="F90" s="8" t="s">
        <v>52</v>
      </c>
      <c r="G90" s="24">
        <v>15500</v>
      </c>
      <c r="H90" s="8" t="s">
        <v>2134</v>
      </c>
      <c r="I90" s="24">
        <v>15600</v>
      </c>
      <c r="J90" s="8" t="s">
        <v>2135</v>
      </c>
      <c r="K90" s="24">
        <v>0</v>
      </c>
      <c r="L90" s="8" t="s">
        <v>52</v>
      </c>
      <c r="M90" s="24">
        <v>0</v>
      </c>
      <c r="N90" s="8" t="s">
        <v>52</v>
      </c>
      <c r="O90" s="24">
        <f t="shared" ref="O90:O121" si="3">SMALL(E90:M90,COUNTIF(E90:M90,0)+1)</f>
        <v>14060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8" t="s">
        <v>409</v>
      </c>
      <c r="X90" s="8" t="s">
        <v>52</v>
      </c>
      <c r="Y90" s="2" t="s">
        <v>52</v>
      </c>
      <c r="Z90" s="2" t="s">
        <v>52</v>
      </c>
      <c r="AA90" s="25"/>
      <c r="AB90" s="2" t="s">
        <v>52</v>
      </c>
    </row>
    <row r="91" spans="1:28" ht="30" customHeight="1" x14ac:dyDescent="0.3">
      <c r="A91" s="8" t="s">
        <v>414</v>
      </c>
      <c r="B91" s="8" t="s">
        <v>407</v>
      </c>
      <c r="C91" s="8" t="s">
        <v>412</v>
      </c>
      <c r="D91" s="23" t="s">
        <v>83</v>
      </c>
      <c r="E91" s="24">
        <v>35910</v>
      </c>
      <c r="F91" s="8" t="s">
        <v>52</v>
      </c>
      <c r="G91" s="24">
        <v>39000</v>
      </c>
      <c r="H91" s="8" t="s">
        <v>2134</v>
      </c>
      <c r="I91" s="24">
        <v>38000</v>
      </c>
      <c r="J91" s="8" t="s">
        <v>2135</v>
      </c>
      <c r="K91" s="24">
        <v>0</v>
      </c>
      <c r="L91" s="8" t="s">
        <v>52</v>
      </c>
      <c r="M91" s="24">
        <v>0</v>
      </c>
      <c r="N91" s="8" t="s">
        <v>52</v>
      </c>
      <c r="O91" s="24">
        <f t="shared" si="3"/>
        <v>35910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8" t="s">
        <v>413</v>
      </c>
      <c r="X91" s="8" t="s">
        <v>52</v>
      </c>
      <c r="Y91" s="2" t="s">
        <v>52</v>
      </c>
      <c r="Z91" s="2" t="s">
        <v>52</v>
      </c>
      <c r="AA91" s="25"/>
      <c r="AB91" s="2" t="s">
        <v>52</v>
      </c>
    </row>
    <row r="92" spans="1:28" ht="30" customHeight="1" x14ac:dyDescent="0.3">
      <c r="A92" s="8" t="s">
        <v>419</v>
      </c>
      <c r="B92" s="8" t="s">
        <v>416</v>
      </c>
      <c r="C92" s="8" t="s">
        <v>417</v>
      </c>
      <c r="D92" s="23" t="s">
        <v>83</v>
      </c>
      <c r="E92" s="24">
        <v>44080</v>
      </c>
      <c r="F92" s="8" t="s">
        <v>52</v>
      </c>
      <c r="G92" s="24">
        <v>46410</v>
      </c>
      <c r="H92" s="8" t="s">
        <v>2136</v>
      </c>
      <c r="I92" s="24">
        <v>51010</v>
      </c>
      <c r="J92" s="8" t="s">
        <v>2137</v>
      </c>
      <c r="K92" s="24">
        <v>0</v>
      </c>
      <c r="L92" s="8" t="s">
        <v>52</v>
      </c>
      <c r="M92" s="24">
        <v>0</v>
      </c>
      <c r="N92" s="8" t="s">
        <v>52</v>
      </c>
      <c r="O92" s="24">
        <f t="shared" si="3"/>
        <v>44080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8" t="s">
        <v>418</v>
      </c>
      <c r="X92" s="8" t="s">
        <v>52</v>
      </c>
      <c r="Y92" s="2" t="s">
        <v>52</v>
      </c>
      <c r="Z92" s="2" t="s">
        <v>52</v>
      </c>
      <c r="AA92" s="25"/>
      <c r="AB92" s="2" t="s">
        <v>52</v>
      </c>
    </row>
    <row r="93" spans="1:28" ht="30" customHeight="1" x14ac:dyDescent="0.3">
      <c r="A93" s="8" t="s">
        <v>424</v>
      </c>
      <c r="B93" s="8" t="s">
        <v>421</v>
      </c>
      <c r="C93" s="8" t="s">
        <v>422</v>
      </c>
      <c r="D93" s="23" t="s">
        <v>83</v>
      </c>
      <c r="E93" s="24">
        <v>0</v>
      </c>
      <c r="F93" s="8" t="s">
        <v>52</v>
      </c>
      <c r="G93" s="24">
        <v>0</v>
      </c>
      <c r="H93" s="8" t="s">
        <v>52</v>
      </c>
      <c r="I93" s="24">
        <v>0</v>
      </c>
      <c r="J93" s="8" t="s">
        <v>52</v>
      </c>
      <c r="K93" s="24">
        <v>161100</v>
      </c>
      <c r="L93" s="8" t="s">
        <v>2138</v>
      </c>
      <c r="M93" s="24">
        <v>0</v>
      </c>
      <c r="N93" s="8" t="s">
        <v>52</v>
      </c>
      <c r="O93" s="24">
        <f t="shared" si="3"/>
        <v>161100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8" t="s">
        <v>423</v>
      </c>
      <c r="X93" s="8" t="s">
        <v>52</v>
      </c>
      <c r="Y93" s="2" t="s">
        <v>52</v>
      </c>
      <c r="Z93" s="2" t="s">
        <v>52</v>
      </c>
      <c r="AA93" s="25"/>
      <c r="AB93" s="2" t="s">
        <v>52</v>
      </c>
    </row>
    <row r="94" spans="1:28" ht="30" customHeight="1" x14ac:dyDescent="0.3">
      <c r="A94" s="8" t="s">
        <v>743</v>
      </c>
      <c r="B94" s="8" t="s">
        <v>740</v>
      </c>
      <c r="C94" s="8" t="s">
        <v>741</v>
      </c>
      <c r="D94" s="23" t="s">
        <v>381</v>
      </c>
      <c r="E94" s="24">
        <v>20830</v>
      </c>
      <c r="F94" s="8" t="s">
        <v>52</v>
      </c>
      <c r="G94" s="24">
        <v>20400</v>
      </c>
      <c r="H94" s="8" t="s">
        <v>2139</v>
      </c>
      <c r="I94" s="24">
        <v>0</v>
      </c>
      <c r="J94" s="8" t="s">
        <v>52</v>
      </c>
      <c r="K94" s="24">
        <v>0</v>
      </c>
      <c r="L94" s="8" t="s">
        <v>52</v>
      </c>
      <c r="M94" s="24">
        <v>0</v>
      </c>
      <c r="N94" s="8" t="s">
        <v>52</v>
      </c>
      <c r="O94" s="24">
        <f t="shared" si="3"/>
        <v>20400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8" t="s">
        <v>742</v>
      </c>
      <c r="X94" s="8" t="s">
        <v>52</v>
      </c>
      <c r="Y94" s="2" t="s">
        <v>52</v>
      </c>
      <c r="Z94" s="2" t="s">
        <v>52</v>
      </c>
      <c r="AA94" s="25"/>
      <c r="AB94" s="2" t="s">
        <v>52</v>
      </c>
    </row>
    <row r="95" spans="1:28" ht="30" customHeight="1" x14ac:dyDescent="0.3">
      <c r="A95" s="8" t="s">
        <v>747</v>
      </c>
      <c r="B95" s="8" t="s">
        <v>740</v>
      </c>
      <c r="C95" s="8" t="s">
        <v>745</v>
      </c>
      <c r="D95" s="23" t="s">
        <v>381</v>
      </c>
      <c r="E95" s="24">
        <v>6640</v>
      </c>
      <c r="F95" s="8" t="s">
        <v>52</v>
      </c>
      <c r="G95" s="24">
        <v>6100</v>
      </c>
      <c r="H95" s="8" t="s">
        <v>2139</v>
      </c>
      <c r="I95" s="24">
        <v>0</v>
      </c>
      <c r="J95" s="8" t="s">
        <v>52</v>
      </c>
      <c r="K95" s="24">
        <v>0</v>
      </c>
      <c r="L95" s="8" t="s">
        <v>52</v>
      </c>
      <c r="M95" s="24">
        <v>0</v>
      </c>
      <c r="N95" s="8" t="s">
        <v>52</v>
      </c>
      <c r="O95" s="24">
        <f t="shared" si="3"/>
        <v>6100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8" t="s">
        <v>746</v>
      </c>
      <c r="X95" s="8" t="s">
        <v>52</v>
      </c>
      <c r="Y95" s="2" t="s">
        <v>52</v>
      </c>
      <c r="Z95" s="2" t="s">
        <v>52</v>
      </c>
      <c r="AA95" s="25"/>
      <c r="AB95" s="2" t="s">
        <v>52</v>
      </c>
    </row>
    <row r="96" spans="1:28" ht="30" customHeight="1" x14ac:dyDescent="0.3">
      <c r="A96" s="8" t="s">
        <v>751</v>
      </c>
      <c r="B96" s="8" t="s">
        <v>740</v>
      </c>
      <c r="C96" s="8" t="s">
        <v>749</v>
      </c>
      <c r="D96" s="23" t="s">
        <v>381</v>
      </c>
      <c r="E96" s="24">
        <v>0</v>
      </c>
      <c r="F96" s="8" t="s">
        <v>52</v>
      </c>
      <c r="G96" s="24">
        <v>14900</v>
      </c>
      <c r="H96" s="8" t="s">
        <v>2139</v>
      </c>
      <c r="I96" s="24">
        <v>0</v>
      </c>
      <c r="J96" s="8" t="s">
        <v>52</v>
      </c>
      <c r="K96" s="24">
        <v>0</v>
      </c>
      <c r="L96" s="8" t="s">
        <v>52</v>
      </c>
      <c r="M96" s="24">
        <v>0</v>
      </c>
      <c r="N96" s="8" t="s">
        <v>52</v>
      </c>
      <c r="O96" s="24">
        <f t="shared" si="3"/>
        <v>14900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8" t="s">
        <v>750</v>
      </c>
      <c r="X96" s="8" t="s">
        <v>52</v>
      </c>
      <c r="Y96" s="2" t="s">
        <v>52</v>
      </c>
      <c r="Z96" s="2" t="s">
        <v>52</v>
      </c>
      <c r="AA96" s="25"/>
      <c r="AB96" s="2" t="s">
        <v>52</v>
      </c>
    </row>
    <row r="97" spans="1:28" ht="30" customHeight="1" x14ac:dyDescent="0.3">
      <c r="A97" s="8" t="s">
        <v>759</v>
      </c>
      <c r="B97" s="8" t="s">
        <v>740</v>
      </c>
      <c r="C97" s="8" t="s">
        <v>757</v>
      </c>
      <c r="D97" s="23" t="s">
        <v>381</v>
      </c>
      <c r="E97" s="24">
        <v>1440</v>
      </c>
      <c r="F97" s="8" t="s">
        <v>52</v>
      </c>
      <c r="G97" s="24">
        <v>0</v>
      </c>
      <c r="H97" s="8" t="s">
        <v>52</v>
      </c>
      <c r="I97" s="24">
        <v>0</v>
      </c>
      <c r="J97" s="8" t="s">
        <v>52</v>
      </c>
      <c r="K97" s="24">
        <v>0</v>
      </c>
      <c r="L97" s="8" t="s">
        <v>52</v>
      </c>
      <c r="M97" s="24">
        <v>0</v>
      </c>
      <c r="N97" s="8" t="s">
        <v>52</v>
      </c>
      <c r="O97" s="24">
        <f t="shared" si="3"/>
        <v>1440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8" t="s">
        <v>758</v>
      </c>
      <c r="X97" s="8" t="s">
        <v>52</v>
      </c>
      <c r="Y97" s="2" t="s">
        <v>52</v>
      </c>
      <c r="Z97" s="2" t="s">
        <v>52</v>
      </c>
      <c r="AA97" s="25"/>
      <c r="AB97" s="2" t="s">
        <v>52</v>
      </c>
    </row>
    <row r="98" spans="1:28" ht="30" customHeight="1" x14ac:dyDescent="0.3">
      <c r="A98" s="8" t="s">
        <v>763</v>
      </c>
      <c r="B98" s="8" t="s">
        <v>740</v>
      </c>
      <c r="C98" s="8" t="s">
        <v>761</v>
      </c>
      <c r="D98" s="23" t="s">
        <v>381</v>
      </c>
      <c r="E98" s="24">
        <v>2100</v>
      </c>
      <c r="F98" s="8" t="s">
        <v>52</v>
      </c>
      <c r="G98" s="24">
        <v>0</v>
      </c>
      <c r="H98" s="8" t="s">
        <v>52</v>
      </c>
      <c r="I98" s="24">
        <v>0</v>
      </c>
      <c r="J98" s="8" t="s">
        <v>52</v>
      </c>
      <c r="K98" s="24">
        <v>0</v>
      </c>
      <c r="L98" s="8" t="s">
        <v>52</v>
      </c>
      <c r="M98" s="24">
        <v>0</v>
      </c>
      <c r="N98" s="8" t="s">
        <v>52</v>
      </c>
      <c r="O98" s="24">
        <f t="shared" si="3"/>
        <v>2100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8" t="s">
        <v>762</v>
      </c>
      <c r="X98" s="8" t="s">
        <v>52</v>
      </c>
      <c r="Y98" s="2" t="s">
        <v>52</v>
      </c>
      <c r="Z98" s="2" t="s">
        <v>52</v>
      </c>
      <c r="AA98" s="25"/>
      <c r="AB98" s="2" t="s">
        <v>52</v>
      </c>
    </row>
    <row r="99" spans="1:28" ht="30" customHeight="1" x14ac:dyDescent="0.3">
      <c r="A99" s="8" t="s">
        <v>755</v>
      </c>
      <c r="B99" s="8" t="s">
        <v>740</v>
      </c>
      <c r="C99" s="8" t="s">
        <v>753</v>
      </c>
      <c r="D99" s="23" t="s">
        <v>381</v>
      </c>
      <c r="E99" s="24">
        <v>5700</v>
      </c>
      <c r="F99" s="8" t="s">
        <v>52</v>
      </c>
      <c r="G99" s="24">
        <v>0</v>
      </c>
      <c r="H99" s="8" t="s">
        <v>52</v>
      </c>
      <c r="I99" s="24">
        <v>0</v>
      </c>
      <c r="J99" s="8" t="s">
        <v>52</v>
      </c>
      <c r="K99" s="24">
        <v>0</v>
      </c>
      <c r="L99" s="8" t="s">
        <v>52</v>
      </c>
      <c r="M99" s="24">
        <v>0</v>
      </c>
      <c r="N99" s="8" t="s">
        <v>52</v>
      </c>
      <c r="O99" s="24">
        <f t="shared" si="3"/>
        <v>5700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8" t="s">
        <v>754</v>
      </c>
      <c r="X99" s="8" t="s">
        <v>52</v>
      </c>
      <c r="Y99" s="2" t="s">
        <v>52</v>
      </c>
      <c r="Z99" s="2" t="s">
        <v>52</v>
      </c>
      <c r="AA99" s="25"/>
      <c r="AB99" s="2" t="s">
        <v>52</v>
      </c>
    </row>
    <row r="100" spans="1:28" ht="30" customHeight="1" x14ac:dyDescent="0.3">
      <c r="A100" s="8" t="s">
        <v>767</v>
      </c>
      <c r="B100" s="8" t="s">
        <v>740</v>
      </c>
      <c r="C100" s="8" t="s">
        <v>765</v>
      </c>
      <c r="D100" s="23" t="s">
        <v>381</v>
      </c>
      <c r="E100" s="24">
        <v>0</v>
      </c>
      <c r="F100" s="8" t="s">
        <v>52</v>
      </c>
      <c r="G100" s="24">
        <v>9900</v>
      </c>
      <c r="H100" s="8" t="s">
        <v>2139</v>
      </c>
      <c r="I100" s="24">
        <v>0</v>
      </c>
      <c r="J100" s="8" t="s">
        <v>52</v>
      </c>
      <c r="K100" s="24">
        <v>0</v>
      </c>
      <c r="L100" s="8" t="s">
        <v>52</v>
      </c>
      <c r="M100" s="24">
        <v>0</v>
      </c>
      <c r="N100" s="8" t="s">
        <v>52</v>
      </c>
      <c r="O100" s="24">
        <f t="shared" si="3"/>
        <v>9900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8" t="s">
        <v>766</v>
      </c>
      <c r="X100" s="8" t="s">
        <v>52</v>
      </c>
      <c r="Y100" s="2" t="s">
        <v>52</v>
      </c>
      <c r="Z100" s="2" t="s">
        <v>52</v>
      </c>
      <c r="AA100" s="25"/>
      <c r="AB100" s="2" t="s">
        <v>52</v>
      </c>
    </row>
    <row r="101" spans="1:28" ht="30" customHeight="1" x14ac:dyDescent="0.3">
      <c r="A101" s="8" t="s">
        <v>771</v>
      </c>
      <c r="B101" s="8" t="s">
        <v>740</v>
      </c>
      <c r="C101" s="8" t="s">
        <v>769</v>
      </c>
      <c r="D101" s="23" t="s">
        <v>381</v>
      </c>
      <c r="E101" s="24">
        <v>0</v>
      </c>
      <c r="F101" s="8" t="s">
        <v>52</v>
      </c>
      <c r="G101" s="24">
        <v>7200</v>
      </c>
      <c r="H101" s="8" t="s">
        <v>2139</v>
      </c>
      <c r="I101" s="24">
        <v>0</v>
      </c>
      <c r="J101" s="8" t="s">
        <v>52</v>
      </c>
      <c r="K101" s="24">
        <v>0</v>
      </c>
      <c r="L101" s="8" t="s">
        <v>52</v>
      </c>
      <c r="M101" s="24">
        <v>0</v>
      </c>
      <c r="N101" s="8" t="s">
        <v>52</v>
      </c>
      <c r="O101" s="24">
        <f t="shared" si="3"/>
        <v>7200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8" t="s">
        <v>770</v>
      </c>
      <c r="X101" s="8" t="s">
        <v>52</v>
      </c>
      <c r="Y101" s="2" t="s">
        <v>52</v>
      </c>
      <c r="Z101" s="2" t="s">
        <v>52</v>
      </c>
      <c r="AA101" s="25"/>
      <c r="AB101" s="2" t="s">
        <v>52</v>
      </c>
    </row>
    <row r="102" spans="1:28" ht="30" customHeight="1" x14ac:dyDescent="0.3">
      <c r="A102" s="8" t="s">
        <v>716</v>
      </c>
      <c r="B102" s="8" t="s">
        <v>713</v>
      </c>
      <c r="C102" s="8" t="s">
        <v>714</v>
      </c>
      <c r="D102" s="23" t="s">
        <v>381</v>
      </c>
      <c r="E102" s="24">
        <v>3827000</v>
      </c>
      <c r="F102" s="8" t="s">
        <v>52</v>
      </c>
      <c r="G102" s="24">
        <v>4800000</v>
      </c>
      <c r="H102" s="8" t="s">
        <v>2140</v>
      </c>
      <c r="I102" s="24">
        <v>0</v>
      </c>
      <c r="J102" s="8" t="s">
        <v>52</v>
      </c>
      <c r="K102" s="24">
        <v>0</v>
      </c>
      <c r="L102" s="8" t="s">
        <v>52</v>
      </c>
      <c r="M102" s="24">
        <v>0</v>
      </c>
      <c r="N102" s="8" t="s">
        <v>52</v>
      </c>
      <c r="O102" s="24">
        <f t="shared" si="3"/>
        <v>3827000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8" t="s">
        <v>2141</v>
      </c>
      <c r="X102" s="8" t="s">
        <v>52</v>
      </c>
      <c r="Y102" s="2" t="s">
        <v>52</v>
      </c>
      <c r="Z102" s="2" t="s">
        <v>52</v>
      </c>
      <c r="AA102" s="25"/>
      <c r="AB102" s="2" t="s">
        <v>52</v>
      </c>
    </row>
    <row r="103" spans="1:28" ht="30" customHeight="1" x14ac:dyDescent="0.3">
      <c r="A103" s="8" t="s">
        <v>733</v>
      </c>
      <c r="B103" s="8" t="s">
        <v>713</v>
      </c>
      <c r="C103" s="8" t="s">
        <v>732</v>
      </c>
      <c r="D103" s="23" t="s">
        <v>381</v>
      </c>
      <c r="E103" s="24">
        <v>3348000</v>
      </c>
      <c r="F103" s="8" t="s">
        <v>52</v>
      </c>
      <c r="G103" s="24">
        <v>4200000</v>
      </c>
      <c r="H103" s="8" t="s">
        <v>2140</v>
      </c>
      <c r="I103" s="24">
        <v>0</v>
      </c>
      <c r="J103" s="8" t="s">
        <v>52</v>
      </c>
      <c r="K103" s="24">
        <v>0</v>
      </c>
      <c r="L103" s="8" t="s">
        <v>52</v>
      </c>
      <c r="M103" s="24">
        <v>0</v>
      </c>
      <c r="N103" s="8" t="s">
        <v>52</v>
      </c>
      <c r="O103" s="24">
        <f t="shared" si="3"/>
        <v>3348000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8" t="s">
        <v>2142</v>
      </c>
      <c r="X103" s="8" t="s">
        <v>52</v>
      </c>
      <c r="Y103" s="2" t="s">
        <v>52</v>
      </c>
      <c r="Z103" s="2" t="s">
        <v>52</v>
      </c>
      <c r="AA103" s="25"/>
      <c r="AB103" s="2" t="s">
        <v>52</v>
      </c>
    </row>
    <row r="104" spans="1:28" ht="30" customHeight="1" x14ac:dyDescent="0.3">
      <c r="A104" s="8" t="s">
        <v>889</v>
      </c>
      <c r="B104" s="8" t="s">
        <v>886</v>
      </c>
      <c r="C104" s="8" t="s">
        <v>887</v>
      </c>
      <c r="D104" s="23" t="s">
        <v>83</v>
      </c>
      <c r="E104" s="24">
        <v>0</v>
      </c>
      <c r="F104" s="8" t="s">
        <v>52</v>
      </c>
      <c r="G104" s="24">
        <v>25000</v>
      </c>
      <c r="H104" s="8" t="s">
        <v>2143</v>
      </c>
      <c r="I104" s="24">
        <v>0</v>
      </c>
      <c r="J104" s="8" t="s">
        <v>52</v>
      </c>
      <c r="K104" s="24">
        <v>0</v>
      </c>
      <c r="L104" s="8" t="s">
        <v>52</v>
      </c>
      <c r="M104" s="24">
        <v>15625</v>
      </c>
      <c r="N104" s="8" t="s">
        <v>52</v>
      </c>
      <c r="O104" s="24">
        <f t="shared" si="3"/>
        <v>15625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8" t="s">
        <v>888</v>
      </c>
      <c r="X104" s="8" t="s">
        <v>52</v>
      </c>
      <c r="Y104" s="2" t="s">
        <v>52</v>
      </c>
      <c r="Z104" s="2" t="s">
        <v>52</v>
      </c>
      <c r="AA104" s="25"/>
      <c r="AB104" s="2" t="s">
        <v>52</v>
      </c>
    </row>
    <row r="105" spans="1:28" ht="30" customHeight="1" x14ac:dyDescent="0.3">
      <c r="A105" s="8" t="s">
        <v>982</v>
      </c>
      <c r="B105" s="8" t="s">
        <v>979</v>
      </c>
      <c r="C105" s="8" t="s">
        <v>980</v>
      </c>
      <c r="D105" s="23" t="s">
        <v>381</v>
      </c>
      <c r="E105" s="24">
        <v>7</v>
      </c>
      <c r="F105" s="8" t="s">
        <v>52</v>
      </c>
      <c r="G105" s="24">
        <v>0</v>
      </c>
      <c r="H105" s="8" t="s">
        <v>52</v>
      </c>
      <c r="I105" s="24">
        <v>0</v>
      </c>
      <c r="J105" s="8" t="s">
        <v>52</v>
      </c>
      <c r="K105" s="24">
        <v>0</v>
      </c>
      <c r="L105" s="8" t="s">
        <v>52</v>
      </c>
      <c r="M105" s="24">
        <v>0</v>
      </c>
      <c r="N105" s="8" t="s">
        <v>52</v>
      </c>
      <c r="O105" s="24">
        <f t="shared" si="3"/>
        <v>7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8" t="s">
        <v>981</v>
      </c>
      <c r="X105" s="8" t="s">
        <v>52</v>
      </c>
      <c r="Y105" s="2" t="s">
        <v>52</v>
      </c>
      <c r="Z105" s="2" t="s">
        <v>52</v>
      </c>
      <c r="AA105" s="25"/>
      <c r="AB105" s="2" t="s">
        <v>52</v>
      </c>
    </row>
    <row r="106" spans="1:28" ht="30" customHeight="1" x14ac:dyDescent="0.3">
      <c r="A106" s="8" t="s">
        <v>987</v>
      </c>
      <c r="B106" s="8" t="s">
        <v>984</v>
      </c>
      <c r="C106" s="8" t="s">
        <v>985</v>
      </c>
      <c r="D106" s="23" t="s">
        <v>381</v>
      </c>
      <c r="E106" s="24">
        <v>9</v>
      </c>
      <c r="F106" s="8" t="s">
        <v>52</v>
      </c>
      <c r="G106" s="24">
        <v>0</v>
      </c>
      <c r="H106" s="8" t="s">
        <v>52</v>
      </c>
      <c r="I106" s="24">
        <v>0</v>
      </c>
      <c r="J106" s="8" t="s">
        <v>52</v>
      </c>
      <c r="K106" s="24">
        <v>0</v>
      </c>
      <c r="L106" s="8" t="s">
        <v>52</v>
      </c>
      <c r="M106" s="24">
        <v>0</v>
      </c>
      <c r="N106" s="8" t="s">
        <v>52</v>
      </c>
      <c r="O106" s="24">
        <f t="shared" si="3"/>
        <v>9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8" t="s">
        <v>986</v>
      </c>
      <c r="X106" s="8" t="s">
        <v>52</v>
      </c>
      <c r="Y106" s="2" t="s">
        <v>52</v>
      </c>
      <c r="Z106" s="2" t="s">
        <v>52</v>
      </c>
      <c r="AA106" s="25"/>
      <c r="AB106" s="2" t="s">
        <v>52</v>
      </c>
    </row>
    <row r="107" spans="1:28" ht="30" customHeight="1" x14ac:dyDescent="0.3">
      <c r="A107" s="8" t="s">
        <v>991</v>
      </c>
      <c r="B107" s="8" t="s">
        <v>984</v>
      </c>
      <c r="C107" s="8" t="s">
        <v>989</v>
      </c>
      <c r="D107" s="23" t="s">
        <v>381</v>
      </c>
      <c r="E107" s="24">
        <v>13.7</v>
      </c>
      <c r="F107" s="8" t="s">
        <v>52</v>
      </c>
      <c r="G107" s="24">
        <v>0</v>
      </c>
      <c r="H107" s="8" t="s">
        <v>52</v>
      </c>
      <c r="I107" s="24">
        <v>0</v>
      </c>
      <c r="J107" s="8" t="s">
        <v>52</v>
      </c>
      <c r="K107" s="24">
        <v>0</v>
      </c>
      <c r="L107" s="8" t="s">
        <v>52</v>
      </c>
      <c r="M107" s="24">
        <v>0</v>
      </c>
      <c r="N107" s="8" t="s">
        <v>52</v>
      </c>
      <c r="O107" s="24">
        <f t="shared" si="3"/>
        <v>13.7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8" t="s">
        <v>990</v>
      </c>
      <c r="X107" s="8" t="s">
        <v>52</v>
      </c>
      <c r="Y107" s="2" t="s">
        <v>52</v>
      </c>
      <c r="Z107" s="2" t="s">
        <v>52</v>
      </c>
      <c r="AA107" s="25"/>
      <c r="AB107" s="2" t="s">
        <v>52</v>
      </c>
    </row>
    <row r="108" spans="1:28" ht="30" customHeight="1" x14ac:dyDescent="0.3">
      <c r="A108" s="8" t="s">
        <v>429</v>
      </c>
      <c r="B108" s="8" t="s">
        <v>426</v>
      </c>
      <c r="C108" s="8" t="s">
        <v>427</v>
      </c>
      <c r="D108" s="23" t="s">
        <v>397</v>
      </c>
      <c r="E108" s="24">
        <v>0</v>
      </c>
      <c r="F108" s="8" t="s">
        <v>52</v>
      </c>
      <c r="G108" s="24">
        <v>0</v>
      </c>
      <c r="H108" s="8" t="s">
        <v>52</v>
      </c>
      <c r="I108" s="24">
        <v>0</v>
      </c>
      <c r="J108" s="8" t="s">
        <v>52</v>
      </c>
      <c r="K108" s="24">
        <v>50000</v>
      </c>
      <c r="L108" s="8" t="s">
        <v>2144</v>
      </c>
      <c r="M108" s="24">
        <v>0</v>
      </c>
      <c r="N108" s="8" t="s">
        <v>52</v>
      </c>
      <c r="O108" s="24">
        <f t="shared" si="3"/>
        <v>50000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0</v>
      </c>
      <c r="W108" s="8" t="s">
        <v>428</v>
      </c>
      <c r="X108" s="8" t="s">
        <v>52</v>
      </c>
      <c r="Y108" s="2" t="s">
        <v>52</v>
      </c>
      <c r="Z108" s="2" t="s">
        <v>52</v>
      </c>
      <c r="AA108" s="25"/>
      <c r="AB108" s="2" t="s">
        <v>52</v>
      </c>
    </row>
    <row r="109" spans="1:28" ht="30" customHeight="1" x14ac:dyDescent="0.3">
      <c r="A109" s="8" t="s">
        <v>434</v>
      </c>
      <c r="B109" s="8" t="s">
        <v>431</v>
      </c>
      <c r="C109" s="8" t="s">
        <v>432</v>
      </c>
      <c r="D109" s="23" t="s">
        <v>397</v>
      </c>
      <c r="E109" s="24">
        <v>57800</v>
      </c>
      <c r="F109" s="8" t="s">
        <v>52</v>
      </c>
      <c r="G109" s="24">
        <v>66000</v>
      </c>
      <c r="H109" s="8" t="s">
        <v>2145</v>
      </c>
      <c r="I109" s="24">
        <v>66000</v>
      </c>
      <c r="J109" s="8" t="s">
        <v>2146</v>
      </c>
      <c r="K109" s="24">
        <v>0</v>
      </c>
      <c r="L109" s="8" t="s">
        <v>52</v>
      </c>
      <c r="M109" s="24">
        <v>0</v>
      </c>
      <c r="N109" s="8" t="s">
        <v>52</v>
      </c>
      <c r="O109" s="24">
        <f t="shared" si="3"/>
        <v>57800</v>
      </c>
      <c r="P109" s="24">
        <v>0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  <c r="V109" s="24">
        <v>0</v>
      </c>
      <c r="W109" s="8" t="s">
        <v>433</v>
      </c>
      <c r="X109" s="8" t="s">
        <v>52</v>
      </c>
      <c r="Y109" s="2" t="s">
        <v>52</v>
      </c>
      <c r="Z109" s="2" t="s">
        <v>52</v>
      </c>
      <c r="AA109" s="25"/>
      <c r="AB109" s="2" t="s">
        <v>52</v>
      </c>
    </row>
    <row r="110" spans="1:28" ht="30" customHeight="1" x14ac:dyDescent="0.3">
      <c r="A110" s="8" t="s">
        <v>438</v>
      </c>
      <c r="B110" s="8" t="s">
        <v>436</v>
      </c>
      <c r="C110" s="8" t="s">
        <v>52</v>
      </c>
      <c r="D110" s="23" t="s">
        <v>381</v>
      </c>
      <c r="E110" s="24">
        <v>0</v>
      </c>
      <c r="F110" s="8" t="s">
        <v>52</v>
      </c>
      <c r="G110" s="24">
        <v>0</v>
      </c>
      <c r="H110" s="8" t="s">
        <v>52</v>
      </c>
      <c r="I110" s="24">
        <v>0</v>
      </c>
      <c r="J110" s="8" t="s">
        <v>52</v>
      </c>
      <c r="K110" s="24">
        <v>100000</v>
      </c>
      <c r="L110" s="8" t="s">
        <v>2127</v>
      </c>
      <c r="M110" s="24">
        <v>0</v>
      </c>
      <c r="N110" s="8" t="s">
        <v>52</v>
      </c>
      <c r="O110" s="24">
        <f t="shared" si="3"/>
        <v>100000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0</v>
      </c>
      <c r="W110" s="8" t="s">
        <v>437</v>
      </c>
      <c r="X110" s="8" t="s">
        <v>52</v>
      </c>
      <c r="Y110" s="2" t="s">
        <v>52</v>
      </c>
      <c r="Z110" s="2" t="s">
        <v>52</v>
      </c>
      <c r="AA110" s="25"/>
      <c r="AB110" s="2" t="s">
        <v>52</v>
      </c>
    </row>
    <row r="111" spans="1:28" ht="30" customHeight="1" x14ac:dyDescent="0.3">
      <c r="A111" s="8" t="s">
        <v>443</v>
      </c>
      <c r="B111" s="8" t="s">
        <v>440</v>
      </c>
      <c r="C111" s="8" t="s">
        <v>441</v>
      </c>
      <c r="D111" s="23" t="s">
        <v>381</v>
      </c>
      <c r="E111" s="24">
        <v>0</v>
      </c>
      <c r="F111" s="8" t="s">
        <v>52</v>
      </c>
      <c r="G111" s="24">
        <v>0</v>
      </c>
      <c r="H111" s="8" t="s">
        <v>52</v>
      </c>
      <c r="I111" s="24">
        <v>0</v>
      </c>
      <c r="J111" s="8" t="s">
        <v>52</v>
      </c>
      <c r="K111" s="24">
        <v>2500</v>
      </c>
      <c r="L111" s="8" t="s">
        <v>2147</v>
      </c>
      <c r="M111" s="24">
        <v>0</v>
      </c>
      <c r="N111" s="8" t="s">
        <v>52</v>
      </c>
      <c r="O111" s="24">
        <f t="shared" si="3"/>
        <v>2500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  <c r="W111" s="8" t="s">
        <v>442</v>
      </c>
      <c r="X111" s="8" t="s">
        <v>52</v>
      </c>
      <c r="Y111" s="2" t="s">
        <v>52</v>
      </c>
      <c r="Z111" s="2" t="s">
        <v>52</v>
      </c>
      <c r="AA111" s="25"/>
      <c r="AB111" s="2" t="s">
        <v>52</v>
      </c>
    </row>
    <row r="112" spans="1:28" ht="30" customHeight="1" x14ac:dyDescent="0.3">
      <c r="A112" s="8" t="s">
        <v>447</v>
      </c>
      <c r="B112" s="8" t="s">
        <v>440</v>
      </c>
      <c r="C112" s="8" t="s">
        <v>445</v>
      </c>
      <c r="D112" s="23" t="s">
        <v>381</v>
      </c>
      <c r="E112" s="24">
        <v>0</v>
      </c>
      <c r="F112" s="8" t="s">
        <v>52</v>
      </c>
      <c r="G112" s="24">
        <v>0</v>
      </c>
      <c r="H112" s="8" t="s">
        <v>52</v>
      </c>
      <c r="I112" s="24">
        <v>2500</v>
      </c>
      <c r="J112" s="8" t="s">
        <v>2146</v>
      </c>
      <c r="K112" s="24">
        <v>0</v>
      </c>
      <c r="L112" s="8" t="s">
        <v>52</v>
      </c>
      <c r="M112" s="24">
        <v>0</v>
      </c>
      <c r="N112" s="8" t="s">
        <v>52</v>
      </c>
      <c r="O112" s="24">
        <f t="shared" si="3"/>
        <v>2500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0</v>
      </c>
      <c r="W112" s="8" t="s">
        <v>446</v>
      </c>
      <c r="X112" s="8" t="s">
        <v>52</v>
      </c>
      <c r="Y112" s="2" t="s">
        <v>52</v>
      </c>
      <c r="Z112" s="2" t="s">
        <v>52</v>
      </c>
      <c r="AA112" s="25"/>
      <c r="AB112" s="2" t="s">
        <v>52</v>
      </c>
    </row>
    <row r="113" spans="1:28" ht="30" customHeight="1" x14ac:dyDescent="0.3">
      <c r="A113" s="8" t="s">
        <v>452</v>
      </c>
      <c r="B113" s="8" t="s">
        <v>449</v>
      </c>
      <c r="C113" s="8" t="s">
        <v>450</v>
      </c>
      <c r="D113" s="23" t="s">
        <v>397</v>
      </c>
      <c r="E113" s="24">
        <v>40800</v>
      </c>
      <c r="F113" s="8" t="s">
        <v>52</v>
      </c>
      <c r="G113" s="24">
        <v>0</v>
      </c>
      <c r="H113" s="8" t="s">
        <v>52</v>
      </c>
      <c r="I113" s="24">
        <v>0</v>
      </c>
      <c r="J113" s="8" t="s">
        <v>52</v>
      </c>
      <c r="K113" s="24">
        <v>0</v>
      </c>
      <c r="L113" s="8" t="s">
        <v>52</v>
      </c>
      <c r="M113" s="24">
        <v>0</v>
      </c>
      <c r="N113" s="8" t="s">
        <v>52</v>
      </c>
      <c r="O113" s="24">
        <f t="shared" si="3"/>
        <v>40800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8" t="s">
        <v>451</v>
      </c>
      <c r="X113" s="8" t="s">
        <v>52</v>
      </c>
      <c r="Y113" s="2" t="s">
        <v>52</v>
      </c>
      <c r="Z113" s="2" t="s">
        <v>52</v>
      </c>
      <c r="AA113" s="25"/>
      <c r="AB113" s="2" t="s">
        <v>52</v>
      </c>
    </row>
    <row r="114" spans="1:28" ht="30" customHeight="1" x14ac:dyDescent="0.3">
      <c r="A114" s="8" t="s">
        <v>1213</v>
      </c>
      <c r="B114" s="8" t="s">
        <v>1210</v>
      </c>
      <c r="C114" s="8" t="s">
        <v>1211</v>
      </c>
      <c r="D114" s="23" t="s">
        <v>381</v>
      </c>
      <c r="E114" s="24">
        <v>0</v>
      </c>
      <c r="F114" s="8" t="s">
        <v>52</v>
      </c>
      <c r="G114" s="24">
        <v>0</v>
      </c>
      <c r="H114" s="8" t="s">
        <v>52</v>
      </c>
      <c r="I114" s="24">
        <v>0</v>
      </c>
      <c r="J114" s="8" t="s">
        <v>52</v>
      </c>
      <c r="K114" s="24">
        <v>0</v>
      </c>
      <c r="L114" s="8" t="s">
        <v>52</v>
      </c>
      <c r="M114" s="24">
        <v>180</v>
      </c>
      <c r="N114" s="8" t="s">
        <v>52</v>
      </c>
      <c r="O114" s="24">
        <f t="shared" si="3"/>
        <v>180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8" t="s">
        <v>1212</v>
      </c>
      <c r="X114" s="8" t="s">
        <v>52</v>
      </c>
      <c r="Y114" s="2" t="s">
        <v>52</v>
      </c>
      <c r="Z114" s="2" t="s">
        <v>52</v>
      </c>
      <c r="AA114" s="25"/>
      <c r="AB114" s="2" t="s">
        <v>52</v>
      </c>
    </row>
    <row r="115" spans="1:28" ht="30" customHeight="1" x14ac:dyDescent="0.3">
      <c r="A115" s="8" t="s">
        <v>2148</v>
      </c>
      <c r="B115" s="8" t="s">
        <v>2149</v>
      </c>
      <c r="C115" s="8" t="s">
        <v>2150</v>
      </c>
      <c r="D115" s="23" t="s">
        <v>2151</v>
      </c>
      <c r="E115" s="24">
        <v>200</v>
      </c>
      <c r="F115" s="8" t="s">
        <v>52</v>
      </c>
      <c r="G115" s="24">
        <v>230</v>
      </c>
      <c r="H115" s="8" t="s">
        <v>2152</v>
      </c>
      <c r="I115" s="24">
        <v>319</v>
      </c>
      <c r="J115" s="8" t="s">
        <v>2153</v>
      </c>
      <c r="K115" s="24">
        <v>0</v>
      </c>
      <c r="L115" s="8" t="s">
        <v>52</v>
      </c>
      <c r="M115" s="24">
        <v>0</v>
      </c>
      <c r="N115" s="8" t="s">
        <v>52</v>
      </c>
      <c r="O115" s="24">
        <f t="shared" si="3"/>
        <v>200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8" t="s">
        <v>2154</v>
      </c>
      <c r="X115" s="8" t="s">
        <v>52</v>
      </c>
      <c r="Y115" s="2" t="s">
        <v>52</v>
      </c>
      <c r="Z115" s="2" t="s">
        <v>52</v>
      </c>
      <c r="AA115" s="25"/>
      <c r="AB115" s="2" t="s">
        <v>52</v>
      </c>
    </row>
    <row r="116" spans="1:28" ht="30" customHeight="1" x14ac:dyDescent="0.3">
      <c r="A116" s="8" t="s">
        <v>1741</v>
      </c>
      <c r="B116" s="8" t="s">
        <v>1153</v>
      </c>
      <c r="C116" s="8" t="s">
        <v>1739</v>
      </c>
      <c r="D116" s="23" t="s">
        <v>805</v>
      </c>
      <c r="E116" s="24">
        <v>2100</v>
      </c>
      <c r="F116" s="8" t="s">
        <v>52</v>
      </c>
      <c r="G116" s="24">
        <v>0</v>
      </c>
      <c r="H116" s="8" t="s">
        <v>52</v>
      </c>
      <c r="I116" s="24">
        <v>0</v>
      </c>
      <c r="J116" s="8" t="s">
        <v>52</v>
      </c>
      <c r="K116" s="24">
        <v>0</v>
      </c>
      <c r="L116" s="8" t="s">
        <v>52</v>
      </c>
      <c r="M116" s="24">
        <v>0</v>
      </c>
      <c r="N116" s="8" t="s">
        <v>52</v>
      </c>
      <c r="O116" s="24">
        <f t="shared" si="3"/>
        <v>2100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  <c r="U116" s="24">
        <v>0</v>
      </c>
      <c r="V116" s="24">
        <v>0</v>
      </c>
      <c r="W116" s="8" t="s">
        <v>1740</v>
      </c>
      <c r="X116" s="8" t="s">
        <v>52</v>
      </c>
      <c r="Y116" s="2" t="s">
        <v>52</v>
      </c>
      <c r="Z116" s="2" t="s">
        <v>52</v>
      </c>
      <c r="AA116" s="25"/>
      <c r="AB116" s="2" t="s">
        <v>52</v>
      </c>
    </row>
    <row r="117" spans="1:28" ht="30" customHeight="1" x14ac:dyDescent="0.3">
      <c r="A117" s="8" t="s">
        <v>1156</v>
      </c>
      <c r="B117" s="8" t="s">
        <v>1153</v>
      </c>
      <c r="C117" s="8" t="s">
        <v>1154</v>
      </c>
      <c r="D117" s="23" t="s">
        <v>805</v>
      </c>
      <c r="E117" s="24">
        <v>2070</v>
      </c>
      <c r="F117" s="8" t="s">
        <v>52</v>
      </c>
      <c r="G117" s="24">
        <v>0</v>
      </c>
      <c r="H117" s="8" t="s">
        <v>52</v>
      </c>
      <c r="I117" s="24">
        <v>0</v>
      </c>
      <c r="J117" s="8" t="s">
        <v>52</v>
      </c>
      <c r="K117" s="24">
        <v>0</v>
      </c>
      <c r="L117" s="8" t="s">
        <v>52</v>
      </c>
      <c r="M117" s="24">
        <v>0</v>
      </c>
      <c r="N117" s="8" t="s">
        <v>52</v>
      </c>
      <c r="O117" s="24">
        <f t="shared" si="3"/>
        <v>2070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0</v>
      </c>
      <c r="W117" s="8" t="s">
        <v>1155</v>
      </c>
      <c r="X117" s="8" t="s">
        <v>52</v>
      </c>
      <c r="Y117" s="2" t="s">
        <v>52</v>
      </c>
      <c r="Z117" s="2" t="s">
        <v>52</v>
      </c>
      <c r="AA117" s="25"/>
      <c r="AB117" s="2" t="s">
        <v>52</v>
      </c>
    </row>
    <row r="118" spans="1:28" ht="30" customHeight="1" x14ac:dyDescent="0.3">
      <c r="A118" s="8" t="s">
        <v>807</v>
      </c>
      <c r="B118" s="8" t="s">
        <v>803</v>
      </c>
      <c r="C118" s="8" t="s">
        <v>804</v>
      </c>
      <c r="D118" s="23" t="s">
        <v>805</v>
      </c>
      <c r="E118" s="24">
        <v>7100</v>
      </c>
      <c r="F118" s="8" t="s">
        <v>52</v>
      </c>
      <c r="G118" s="24">
        <v>0</v>
      </c>
      <c r="H118" s="8" t="s">
        <v>52</v>
      </c>
      <c r="I118" s="24">
        <v>0</v>
      </c>
      <c r="J118" s="8" t="s">
        <v>52</v>
      </c>
      <c r="K118" s="24">
        <v>0</v>
      </c>
      <c r="L118" s="8" t="s">
        <v>52</v>
      </c>
      <c r="M118" s="24">
        <v>0</v>
      </c>
      <c r="N118" s="8" t="s">
        <v>52</v>
      </c>
      <c r="O118" s="24">
        <f t="shared" si="3"/>
        <v>7100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8" t="s">
        <v>806</v>
      </c>
      <c r="X118" s="8" t="s">
        <v>52</v>
      </c>
      <c r="Y118" s="2" t="s">
        <v>52</v>
      </c>
      <c r="Z118" s="2" t="s">
        <v>52</v>
      </c>
      <c r="AA118" s="25"/>
      <c r="AB118" s="2" t="s">
        <v>52</v>
      </c>
    </row>
    <row r="119" spans="1:28" ht="30" customHeight="1" x14ac:dyDescent="0.3">
      <c r="A119" s="8" t="s">
        <v>1006</v>
      </c>
      <c r="B119" s="8" t="s">
        <v>1003</v>
      </c>
      <c r="C119" s="8" t="s">
        <v>1004</v>
      </c>
      <c r="D119" s="23" t="s">
        <v>805</v>
      </c>
      <c r="E119" s="24">
        <v>0</v>
      </c>
      <c r="F119" s="8" t="s">
        <v>52</v>
      </c>
      <c r="G119" s="24">
        <v>1044.44</v>
      </c>
      <c r="H119" s="8" t="s">
        <v>2155</v>
      </c>
      <c r="I119" s="24">
        <v>752</v>
      </c>
      <c r="J119" s="8" t="s">
        <v>2156</v>
      </c>
      <c r="K119" s="24">
        <v>0</v>
      </c>
      <c r="L119" s="8" t="s">
        <v>52</v>
      </c>
      <c r="M119" s="24">
        <v>0</v>
      </c>
      <c r="N119" s="8" t="s">
        <v>52</v>
      </c>
      <c r="O119" s="24">
        <f t="shared" si="3"/>
        <v>752</v>
      </c>
      <c r="P119" s="24">
        <v>0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v>0</v>
      </c>
      <c r="W119" s="8" t="s">
        <v>1005</v>
      </c>
      <c r="X119" s="8" t="s">
        <v>52</v>
      </c>
      <c r="Y119" s="2" t="s">
        <v>52</v>
      </c>
      <c r="Z119" s="2" t="s">
        <v>52</v>
      </c>
      <c r="AA119" s="25"/>
      <c r="AB119" s="2" t="s">
        <v>52</v>
      </c>
    </row>
    <row r="120" spans="1:28" ht="30" customHeight="1" x14ac:dyDescent="0.3">
      <c r="A120" s="8" t="s">
        <v>2157</v>
      </c>
      <c r="B120" s="8" t="s">
        <v>1003</v>
      </c>
      <c r="C120" s="8" t="s">
        <v>2158</v>
      </c>
      <c r="D120" s="23" t="s">
        <v>805</v>
      </c>
      <c r="E120" s="24">
        <v>1993.54</v>
      </c>
      <c r="F120" s="8" t="s">
        <v>52</v>
      </c>
      <c r="G120" s="24">
        <v>0</v>
      </c>
      <c r="H120" s="8" t="s">
        <v>52</v>
      </c>
      <c r="I120" s="24">
        <v>2473.11</v>
      </c>
      <c r="J120" s="8" t="s">
        <v>2156</v>
      </c>
      <c r="K120" s="24">
        <v>0</v>
      </c>
      <c r="L120" s="8" t="s">
        <v>52</v>
      </c>
      <c r="M120" s="24">
        <v>0</v>
      </c>
      <c r="N120" s="8" t="s">
        <v>52</v>
      </c>
      <c r="O120" s="24">
        <f t="shared" si="3"/>
        <v>1993.54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8" t="s">
        <v>2159</v>
      </c>
      <c r="X120" s="8" t="s">
        <v>2160</v>
      </c>
      <c r="Y120" s="2" t="s">
        <v>52</v>
      </c>
      <c r="Z120" s="2" t="s">
        <v>52</v>
      </c>
      <c r="AA120" s="25"/>
      <c r="AB120" s="2" t="s">
        <v>52</v>
      </c>
    </row>
    <row r="121" spans="1:28" ht="30" customHeight="1" x14ac:dyDescent="0.3">
      <c r="A121" s="8" t="s">
        <v>2161</v>
      </c>
      <c r="B121" s="8" t="s">
        <v>1003</v>
      </c>
      <c r="C121" s="8" t="s">
        <v>2162</v>
      </c>
      <c r="D121" s="23" t="s">
        <v>805</v>
      </c>
      <c r="E121" s="24">
        <v>0</v>
      </c>
      <c r="F121" s="8" t="s">
        <v>52</v>
      </c>
      <c r="G121" s="24">
        <v>2139.7800000000002</v>
      </c>
      <c r="H121" s="8" t="s">
        <v>2155</v>
      </c>
      <c r="I121" s="24">
        <v>0</v>
      </c>
      <c r="J121" s="8" t="s">
        <v>52</v>
      </c>
      <c r="K121" s="24">
        <v>0</v>
      </c>
      <c r="L121" s="8" t="s">
        <v>52</v>
      </c>
      <c r="M121" s="24">
        <v>0</v>
      </c>
      <c r="N121" s="8" t="s">
        <v>52</v>
      </c>
      <c r="O121" s="24">
        <f t="shared" si="3"/>
        <v>2139.7800000000002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8" t="s">
        <v>2163</v>
      </c>
      <c r="X121" s="8" t="s">
        <v>2160</v>
      </c>
      <c r="Y121" s="2" t="s">
        <v>52</v>
      </c>
      <c r="Z121" s="2" t="s">
        <v>52</v>
      </c>
      <c r="AA121" s="25"/>
      <c r="AB121" s="2" t="s">
        <v>52</v>
      </c>
    </row>
    <row r="122" spans="1:28" ht="30" customHeight="1" x14ac:dyDescent="0.3">
      <c r="A122" s="8" t="s">
        <v>2164</v>
      </c>
      <c r="B122" s="8" t="s">
        <v>2165</v>
      </c>
      <c r="C122" s="8" t="s">
        <v>2166</v>
      </c>
      <c r="D122" s="23" t="s">
        <v>153</v>
      </c>
      <c r="E122" s="24">
        <v>0</v>
      </c>
      <c r="F122" s="8" t="s">
        <v>52</v>
      </c>
      <c r="G122" s="24">
        <v>0</v>
      </c>
      <c r="H122" s="8" t="s">
        <v>52</v>
      </c>
      <c r="I122" s="24">
        <v>0</v>
      </c>
      <c r="J122" s="8" t="s">
        <v>52</v>
      </c>
      <c r="K122" s="24">
        <v>0</v>
      </c>
      <c r="L122" s="8" t="s">
        <v>52</v>
      </c>
      <c r="M122" s="24">
        <v>73</v>
      </c>
      <c r="N122" s="8" t="s">
        <v>52</v>
      </c>
      <c r="O122" s="24">
        <f t="shared" ref="O122:O138" si="4">SMALL(E122:M122,COUNTIF(E122:M122,0)+1)</f>
        <v>73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8" t="s">
        <v>2167</v>
      </c>
      <c r="X122" s="8" t="s">
        <v>52</v>
      </c>
      <c r="Y122" s="2" t="s">
        <v>52</v>
      </c>
      <c r="Z122" s="2" t="s">
        <v>52</v>
      </c>
      <c r="AA122" s="25"/>
      <c r="AB122" s="2" t="s">
        <v>52</v>
      </c>
    </row>
    <row r="123" spans="1:28" ht="30" customHeight="1" x14ac:dyDescent="0.3">
      <c r="A123" s="8" t="s">
        <v>2168</v>
      </c>
      <c r="B123" s="8" t="s">
        <v>2169</v>
      </c>
      <c r="C123" s="8" t="s">
        <v>52</v>
      </c>
      <c r="D123" s="23" t="s">
        <v>805</v>
      </c>
      <c r="E123" s="24">
        <v>0</v>
      </c>
      <c r="F123" s="8" t="s">
        <v>52</v>
      </c>
      <c r="G123" s="24">
        <v>0</v>
      </c>
      <c r="H123" s="8" t="s">
        <v>52</v>
      </c>
      <c r="I123" s="24">
        <v>0</v>
      </c>
      <c r="J123" s="8" t="s">
        <v>52</v>
      </c>
      <c r="K123" s="24">
        <v>0</v>
      </c>
      <c r="L123" s="8" t="s">
        <v>52</v>
      </c>
      <c r="M123" s="24">
        <v>1150</v>
      </c>
      <c r="N123" s="8" t="s">
        <v>52</v>
      </c>
      <c r="O123" s="24">
        <f t="shared" si="4"/>
        <v>1150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  <c r="W123" s="8" t="s">
        <v>2170</v>
      </c>
      <c r="X123" s="8" t="s">
        <v>52</v>
      </c>
      <c r="Y123" s="2" t="s">
        <v>52</v>
      </c>
      <c r="Z123" s="2" t="s">
        <v>52</v>
      </c>
      <c r="AA123" s="25"/>
      <c r="AB123" s="2" t="s">
        <v>52</v>
      </c>
    </row>
    <row r="124" spans="1:28" ht="30" customHeight="1" x14ac:dyDescent="0.3">
      <c r="A124" s="8" t="s">
        <v>2171</v>
      </c>
      <c r="B124" s="8" t="s">
        <v>2172</v>
      </c>
      <c r="C124" s="8" t="s">
        <v>2173</v>
      </c>
      <c r="D124" s="23" t="s">
        <v>871</v>
      </c>
      <c r="E124" s="24">
        <v>2470</v>
      </c>
      <c r="F124" s="8" t="s">
        <v>52</v>
      </c>
      <c r="G124" s="24">
        <v>4450</v>
      </c>
      <c r="H124" s="8" t="s">
        <v>2174</v>
      </c>
      <c r="I124" s="24">
        <v>0</v>
      </c>
      <c r="J124" s="8" t="s">
        <v>52</v>
      </c>
      <c r="K124" s="24">
        <v>0</v>
      </c>
      <c r="L124" s="8" t="s">
        <v>52</v>
      </c>
      <c r="M124" s="24">
        <v>0</v>
      </c>
      <c r="N124" s="8" t="s">
        <v>52</v>
      </c>
      <c r="O124" s="24">
        <f t="shared" si="4"/>
        <v>2470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8" t="s">
        <v>2175</v>
      </c>
      <c r="X124" s="8" t="s">
        <v>52</v>
      </c>
      <c r="Y124" s="2" t="s">
        <v>52</v>
      </c>
      <c r="Z124" s="2" t="s">
        <v>52</v>
      </c>
      <c r="AA124" s="25"/>
      <c r="AB124" s="2" t="s">
        <v>52</v>
      </c>
    </row>
    <row r="125" spans="1:28" ht="30" customHeight="1" x14ac:dyDescent="0.3">
      <c r="A125" s="8" t="s">
        <v>2176</v>
      </c>
      <c r="B125" s="8" t="s">
        <v>2177</v>
      </c>
      <c r="C125" s="8" t="s">
        <v>2178</v>
      </c>
      <c r="D125" s="23" t="s">
        <v>871</v>
      </c>
      <c r="E125" s="24">
        <v>4974</v>
      </c>
      <c r="F125" s="8" t="s">
        <v>52</v>
      </c>
      <c r="G125" s="24">
        <v>0</v>
      </c>
      <c r="H125" s="8" t="s">
        <v>52</v>
      </c>
      <c r="I125" s="24">
        <v>0</v>
      </c>
      <c r="J125" s="8" t="s">
        <v>52</v>
      </c>
      <c r="K125" s="24">
        <v>0</v>
      </c>
      <c r="L125" s="8" t="s">
        <v>52</v>
      </c>
      <c r="M125" s="24">
        <v>0</v>
      </c>
      <c r="N125" s="8" t="s">
        <v>52</v>
      </c>
      <c r="O125" s="24">
        <f t="shared" si="4"/>
        <v>4974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0</v>
      </c>
      <c r="W125" s="8" t="s">
        <v>2179</v>
      </c>
      <c r="X125" s="8" t="s">
        <v>52</v>
      </c>
      <c r="Y125" s="2" t="s">
        <v>52</v>
      </c>
      <c r="Z125" s="2" t="s">
        <v>52</v>
      </c>
      <c r="AA125" s="25"/>
      <c r="AB125" s="2" t="s">
        <v>52</v>
      </c>
    </row>
    <row r="126" spans="1:28" ht="30" customHeight="1" x14ac:dyDescent="0.3">
      <c r="A126" s="8" t="s">
        <v>2180</v>
      </c>
      <c r="B126" s="8" t="s">
        <v>1782</v>
      </c>
      <c r="C126" s="8" t="s">
        <v>2181</v>
      </c>
      <c r="D126" s="23" t="s">
        <v>871</v>
      </c>
      <c r="E126" s="24">
        <v>9492</v>
      </c>
      <c r="F126" s="8" t="s">
        <v>52</v>
      </c>
      <c r="G126" s="24">
        <v>11027.77</v>
      </c>
      <c r="H126" s="8" t="s">
        <v>2174</v>
      </c>
      <c r="I126" s="24">
        <v>11027.77</v>
      </c>
      <c r="J126" s="8" t="s">
        <v>2182</v>
      </c>
      <c r="K126" s="24">
        <v>0</v>
      </c>
      <c r="L126" s="8" t="s">
        <v>52</v>
      </c>
      <c r="M126" s="24">
        <v>0</v>
      </c>
      <c r="N126" s="8" t="s">
        <v>52</v>
      </c>
      <c r="O126" s="24">
        <f t="shared" si="4"/>
        <v>9492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8" t="s">
        <v>2183</v>
      </c>
      <c r="X126" s="8" t="s">
        <v>52</v>
      </c>
      <c r="Y126" s="2" t="s">
        <v>52</v>
      </c>
      <c r="Z126" s="2" t="s">
        <v>52</v>
      </c>
      <c r="AA126" s="25"/>
      <c r="AB126" s="2" t="s">
        <v>52</v>
      </c>
    </row>
    <row r="127" spans="1:28" ht="30" customHeight="1" x14ac:dyDescent="0.3">
      <c r="A127" s="8" t="s">
        <v>1785</v>
      </c>
      <c r="B127" s="8" t="s">
        <v>1782</v>
      </c>
      <c r="C127" s="8" t="s">
        <v>1783</v>
      </c>
      <c r="D127" s="23" t="s">
        <v>871</v>
      </c>
      <c r="E127" s="24">
        <v>6010</v>
      </c>
      <c r="F127" s="8" t="s">
        <v>52</v>
      </c>
      <c r="G127" s="24">
        <v>8744.44</v>
      </c>
      <c r="H127" s="8" t="s">
        <v>2174</v>
      </c>
      <c r="I127" s="24">
        <v>11683.33</v>
      </c>
      <c r="J127" s="8" t="s">
        <v>2182</v>
      </c>
      <c r="K127" s="24">
        <v>0</v>
      </c>
      <c r="L127" s="8" t="s">
        <v>52</v>
      </c>
      <c r="M127" s="24">
        <v>0</v>
      </c>
      <c r="N127" s="8" t="s">
        <v>52</v>
      </c>
      <c r="O127" s="24">
        <f t="shared" si="4"/>
        <v>6010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8" t="s">
        <v>1784</v>
      </c>
      <c r="X127" s="8" t="s">
        <v>52</v>
      </c>
      <c r="Y127" s="2" t="s">
        <v>52</v>
      </c>
      <c r="Z127" s="2" t="s">
        <v>52</v>
      </c>
      <c r="AA127" s="25"/>
      <c r="AB127" s="2" t="s">
        <v>52</v>
      </c>
    </row>
    <row r="128" spans="1:28" ht="30" customHeight="1" x14ac:dyDescent="0.3">
      <c r="A128" s="8" t="s">
        <v>2184</v>
      </c>
      <c r="B128" s="8" t="s">
        <v>2185</v>
      </c>
      <c r="C128" s="8" t="s">
        <v>2186</v>
      </c>
      <c r="D128" s="23" t="s">
        <v>871</v>
      </c>
      <c r="E128" s="24">
        <v>5060</v>
      </c>
      <c r="F128" s="8" t="s">
        <v>52</v>
      </c>
      <c r="G128" s="24">
        <v>6083.33</v>
      </c>
      <c r="H128" s="8" t="s">
        <v>2174</v>
      </c>
      <c r="I128" s="24">
        <v>4772.22</v>
      </c>
      <c r="J128" s="8" t="s">
        <v>2187</v>
      </c>
      <c r="K128" s="24">
        <v>0</v>
      </c>
      <c r="L128" s="8" t="s">
        <v>52</v>
      </c>
      <c r="M128" s="24">
        <v>0</v>
      </c>
      <c r="N128" s="8" t="s">
        <v>52</v>
      </c>
      <c r="O128" s="24">
        <f t="shared" si="4"/>
        <v>4772.22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8" t="s">
        <v>2188</v>
      </c>
      <c r="X128" s="8" t="s">
        <v>52</v>
      </c>
      <c r="Y128" s="2" t="s">
        <v>52</v>
      </c>
      <c r="Z128" s="2" t="s">
        <v>52</v>
      </c>
      <c r="AA128" s="25"/>
      <c r="AB128" s="2" t="s">
        <v>52</v>
      </c>
    </row>
    <row r="129" spans="1:28" ht="30" customHeight="1" x14ac:dyDescent="0.3">
      <c r="A129" s="8" t="s">
        <v>1167</v>
      </c>
      <c r="B129" s="8" t="s">
        <v>1164</v>
      </c>
      <c r="C129" s="8" t="s">
        <v>1165</v>
      </c>
      <c r="D129" s="23" t="s">
        <v>871</v>
      </c>
      <c r="E129" s="24">
        <v>9433</v>
      </c>
      <c r="F129" s="8" t="s">
        <v>52</v>
      </c>
      <c r="G129" s="24">
        <v>11665.5</v>
      </c>
      <c r="H129" s="8" t="s">
        <v>2189</v>
      </c>
      <c r="I129" s="24">
        <v>9999</v>
      </c>
      <c r="J129" s="8" t="s">
        <v>2190</v>
      </c>
      <c r="K129" s="24">
        <v>0</v>
      </c>
      <c r="L129" s="8" t="s">
        <v>52</v>
      </c>
      <c r="M129" s="24">
        <v>0</v>
      </c>
      <c r="N129" s="8" t="s">
        <v>52</v>
      </c>
      <c r="O129" s="24">
        <f t="shared" si="4"/>
        <v>9433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8" t="s">
        <v>1166</v>
      </c>
      <c r="X129" s="8" t="s">
        <v>52</v>
      </c>
      <c r="Y129" s="2" t="s">
        <v>52</v>
      </c>
      <c r="Z129" s="2" t="s">
        <v>52</v>
      </c>
      <c r="AA129" s="25"/>
      <c r="AB129" s="2" t="s">
        <v>52</v>
      </c>
    </row>
    <row r="130" spans="1:28" ht="30" customHeight="1" x14ac:dyDescent="0.3">
      <c r="A130" s="8" t="s">
        <v>2191</v>
      </c>
      <c r="B130" s="8" t="s">
        <v>1787</v>
      </c>
      <c r="C130" s="8" t="s">
        <v>2192</v>
      </c>
      <c r="D130" s="23" t="s">
        <v>871</v>
      </c>
      <c r="E130" s="24">
        <v>0</v>
      </c>
      <c r="F130" s="8" t="s">
        <v>52</v>
      </c>
      <c r="G130" s="24">
        <v>3483.33</v>
      </c>
      <c r="H130" s="8" t="s">
        <v>2174</v>
      </c>
      <c r="I130" s="24">
        <v>3194.44</v>
      </c>
      <c r="J130" s="8" t="s">
        <v>2182</v>
      </c>
      <c r="K130" s="24">
        <v>0</v>
      </c>
      <c r="L130" s="8" t="s">
        <v>52</v>
      </c>
      <c r="M130" s="24">
        <v>0</v>
      </c>
      <c r="N130" s="8" t="s">
        <v>52</v>
      </c>
      <c r="O130" s="24">
        <f t="shared" si="4"/>
        <v>3194.44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8" t="s">
        <v>2193</v>
      </c>
      <c r="X130" s="8" t="s">
        <v>52</v>
      </c>
      <c r="Y130" s="2" t="s">
        <v>52</v>
      </c>
      <c r="Z130" s="2" t="s">
        <v>52</v>
      </c>
      <c r="AA130" s="25"/>
      <c r="AB130" s="2" t="s">
        <v>52</v>
      </c>
    </row>
    <row r="131" spans="1:28" ht="30" customHeight="1" x14ac:dyDescent="0.3">
      <c r="A131" s="8" t="s">
        <v>1790</v>
      </c>
      <c r="B131" s="8" t="s">
        <v>1787</v>
      </c>
      <c r="C131" s="8" t="s">
        <v>1788</v>
      </c>
      <c r="D131" s="23" t="s">
        <v>871</v>
      </c>
      <c r="E131" s="24">
        <v>0</v>
      </c>
      <c r="F131" s="8" t="s">
        <v>52</v>
      </c>
      <c r="G131" s="24">
        <v>3579.44</v>
      </c>
      <c r="H131" s="8" t="s">
        <v>2174</v>
      </c>
      <c r="I131" s="24">
        <v>3338.88</v>
      </c>
      <c r="J131" s="8" t="s">
        <v>2182</v>
      </c>
      <c r="K131" s="24">
        <v>0</v>
      </c>
      <c r="L131" s="8" t="s">
        <v>52</v>
      </c>
      <c r="M131" s="24">
        <v>0</v>
      </c>
      <c r="N131" s="8" t="s">
        <v>52</v>
      </c>
      <c r="O131" s="24">
        <f t="shared" si="4"/>
        <v>3338.88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  <c r="V131" s="24">
        <v>0</v>
      </c>
      <c r="W131" s="8" t="s">
        <v>1789</v>
      </c>
      <c r="X131" s="8" t="s">
        <v>52</v>
      </c>
      <c r="Y131" s="2" t="s">
        <v>52</v>
      </c>
      <c r="Z131" s="2" t="s">
        <v>52</v>
      </c>
      <c r="AA131" s="25"/>
      <c r="AB131" s="2" t="s">
        <v>52</v>
      </c>
    </row>
    <row r="132" spans="1:28" ht="30" customHeight="1" x14ac:dyDescent="0.3">
      <c r="A132" s="8" t="s">
        <v>2194</v>
      </c>
      <c r="B132" s="8" t="s">
        <v>1022</v>
      </c>
      <c r="C132" s="8" t="s">
        <v>2195</v>
      </c>
      <c r="D132" s="23" t="s">
        <v>153</v>
      </c>
      <c r="E132" s="24">
        <v>2525</v>
      </c>
      <c r="F132" s="8" t="s">
        <v>52</v>
      </c>
      <c r="G132" s="24">
        <v>2640</v>
      </c>
      <c r="H132" s="8" t="s">
        <v>2196</v>
      </c>
      <c r="I132" s="24">
        <v>2624</v>
      </c>
      <c r="J132" s="8" t="s">
        <v>2197</v>
      </c>
      <c r="K132" s="24">
        <v>0</v>
      </c>
      <c r="L132" s="8" t="s">
        <v>52</v>
      </c>
      <c r="M132" s="24">
        <v>0</v>
      </c>
      <c r="N132" s="8" t="s">
        <v>52</v>
      </c>
      <c r="O132" s="24">
        <f t="shared" si="4"/>
        <v>2525</v>
      </c>
      <c r="P132" s="24">
        <v>0</v>
      </c>
      <c r="Q132" s="24">
        <v>0</v>
      </c>
      <c r="R132" s="24">
        <v>0</v>
      </c>
      <c r="S132" s="24">
        <v>0</v>
      </c>
      <c r="T132" s="24">
        <v>0</v>
      </c>
      <c r="U132" s="24">
        <v>0</v>
      </c>
      <c r="V132" s="24">
        <v>0</v>
      </c>
      <c r="W132" s="8" t="s">
        <v>2198</v>
      </c>
      <c r="X132" s="8" t="s">
        <v>52</v>
      </c>
      <c r="Y132" s="2" t="s">
        <v>52</v>
      </c>
      <c r="Z132" s="2" t="s">
        <v>52</v>
      </c>
      <c r="AA132" s="25"/>
      <c r="AB132" s="2" t="s">
        <v>52</v>
      </c>
    </row>
    <row r="133" spans="1:28" ht="30" customHeight="1" x14ac:dyDescent="0.3">
      <c r="A133" s="8" t="s">
        <v>1825</v>
      </c>
      <c r="B133" s="8" t="s">
        <v>1022</v>
      </c>
      <c r="C133" s="8" t="s">
        <v>1823</v>
      </c>
      <c r="D133" s="23" t="s">
        <v>153</v>
      </c>
      <c r="E133" s="24">
        <v>909</v>
      </c>
      <c r="F133" s="8" t="s">
        <v>52</v>
      </c>
      <c r="G133" s="24">
        <v>0</v>
      </c>
      <c r="H133" s="8" t="s">
        <v>52</v>
      </c>
      <c r="I133" s="24">
        <v>0</v>
      </c>
      <c r="J133" s="8" t="s">
        <v>52</v>
      </c>
      <c r="K133" s="24">
        <v>0</v>
      </c>
      <c r="L133" s="8" t="s">
        <v>52</v>
      </c>
      <c r="M133" s="24">
        <v>0</v>
      </c>
      <c r="N133" s="8" t="s">
        <v>52</v>
      </c>
      <c r="O133" s="24">
        <f t="shared" si="4"/>
        <v>909</v>
      </c>
      <c r="P133" s="24">
        <v>0</v>
      </c>
      <c r="Q133" s="24">
        <v>0</v>
      </c>
      <c r="R133" s="24">
        <v>0</v>
      </c>
      <c r="S133" s="24">
        <v>0</v>
      </c>
      <c r="T133" s="24">
        <v>0</v>
      </c>
      <c r="U133" s="24">
        <v>0</v>
      </c>
      <c r="V133" s="24">
        <v>0</v>
      </c>
      <c r="W133" s="8" t="s">
        <v>1824</v>
      </c>
      <c r="X133" s="8" t="s">
        <v>52</v>
      </c>
      <c r="Y133" s="2" t="s">
        <v>52</v>
      </c>
      <c r="Z133" s="2" t="s">
        <v>52</v>
      </c>
      <c r="AA133" s="25"/>
      <c r="AB133" s="2" t="s">
        <v>52</v>
      </c>
    </row>
    <row r="134" spans="1:28" ht="30" customHeight="1" x14ac:dyDescent="0.3">
      <c r="A134" s="8" t="s">
        <v>1025</v>
      </c>
      <c r="B134" s="8" t="s">
        <v>1022</v>
      </c>
      <c r="C134" s="8" t="s">
        <v>1023</v>
      </c>
      <c r="D134" s="23" t="s">
        <v>153</v>
      </c>
      <c r="E134" s="24">
        <v>2525</v>
      </c>
      <c r="F134" s="8" t="s">
        <v>52</v>
      </c>
      <c r="G134" s="24">
        <v>2640</v>
      </c>
      <c r="H134" s="8" t="s">
        <v>2196</v>
      </c>
      <c r="I134" s="24">
        <v>2624</v>
      </c>
      <c r="J134" s="8" t="s">
        <v>2197</v>
      </c>
      <c r="K134" s="24">
        <v>0</v>
      </c>
      <c r="L134" s="8" t="s">
        <v>52</v>
      </c>
      <c r="M134" s="24">
        <v>0</v>
      </c>
      <c r="N134" s="8" t="s">
        <v>52</v>
      </c>
      <c r="O134" s="24">
        <f t="shared" si="4"/>
        <v>2525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8" t="s">
        <v>1024</v>
      </c>
      <c r="X134" s="8" t="s">
        <v>52</v>
      </c>
      <c r="Y134" s="2" t="s">
        <v>52</v>
      </c>
      <c r="Z134" s="2" t="s">
        <v>52</v>
      </c>
      <c r="AA134" s="25"/>
      <c r="AB134" s="2" t="s">
        <v>52</v>
      </c>
    </row>
    <row r="135" spans="1:28" ht="30" customHeight="1" x14ac:dyDescent="0.3">
      <c r="A135" s="8" t="s">
        <v>926</v>
      </c>
      <c r="B135" s="8" t="s">
        <v>923</v>
      </c>
      <c r="C135" s="8" t="s">
        <v>924</v>
      </c>
      <c r="D135" s="23" t="s">
        <v>83</v>
      </c>
      <c r="E135" s="24">
        <v>10800</v>
      </c>
      <c r="F135" s="8" t="s">
        <v>52</v>
      </c>
      <c r="G135" s="24">
        <v>0</v>
      </c>
      <c r="H135" s="8" t="s">
        <v>52</v>
      </c>
      <c r="I135" s="24">
        <v>0</v>
      </c>
      <c r="J135" s="8" t="s">
        <v>52</v>
      </c>
      <c r="K135" s="24">
        <v>0</v>
      </c>
      <c r="L135" s="8" t="s">
        <v>52</v>
      </c>
      <c r="M135" s="24">
        <v>9444</v>
      </c>
      <c r="N135" s="8" t="s">
        <v>52</v>
      </c>
      <c r="O135" s="24">
        <f t="shared" si="4"/>
        <v>9444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8" t="s">
        <v>925</v>
      </c>
      <c r="X135" s="8" t="s">
        <v>52</v>
      </c>
      <c r="Y135" s="2" t="s">
        <v>52</v>
      </c>
      <c r="Z135" s="2" t="s">
        <v>52</v>
      </c>
      <c r="AA135" s="25"/>
      <c r="AB135" s="2" t="s">
        <v>52</v>
      </c>
    </row>
    <row r="136" spans="1:28" ht="30" customHeight="1" x14ac:dyDescent="0.3">
      <c r="A136" s="8" t="s">
        <v>932</v>
      </c>
      <c r="B136" s="8" t="s">
        <v>923</v>
      </c>
      <c r="C136" s="8" t="s">
        <v>930</v>
      </c>
      <c r="D136" s="23" t="s">
        <v>83</v>
      </c>
      <c r="E136" s="24">
        <v>0</v>
      </c>
      <c r="F136" s="8" t="s">
        <v>52</v>
      </c>
      <c r="G136" s="24">
        <v>0</v>
      </c>
      <c r="H136" s="8" t="s">
        <v>52</v>
      </c>
      <c r="I136" s="24">
        <v>0</v>
      </c>
      <c r="J136" s="8" t="s">
        <v>52</v>
      </c>
      <c r="K136" s="24">
        <v>0</v>
      </c>
      <c r="L136" s="8" t="s">
        <v>52</v>
      </c>
      <c r="M136" s="24">
        <v>6173</v>
      </c>
      <c r="N136" s="8" t="s">
        <v>52</v>
      </c>
      <c r="O136" s="24">
        <f t="shared" si="4"/>
        <v>6173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8" t="s">
        <v>931</v>
      </c>
      <c r="X136" s="8" t="s">
        <v>52</v>
      </c>
      <c r="Y136" s="2" t="s">
        <v>52</v>
      </c>
      <c r="Z136" s="2" t="s">
        <v>52</v>
      </c>
      <c r="AA136" s="25"/>
      <c r="AB136" s="2" t="s">
        <v>52</v>
      </c>
    </row>
    <row r="137" spans="1:28" ht="30" customHeight="1" x14ac:dyDescent="0.3">
      <c r="A137" s="8" t="s">
        <v>660</v>
      </c>
      <c r="B137" s="8" t="s">
        <v>657</v>
      </c>
      <c r="C137" s="8" t="s">
        <v>657</v>
      </c>
      <c r="D137" s="23" t="s">
        <v>658</v>
      </c>
      <c r="E137" s="24">
        <v>0</v>
      </c>
      <c r="F137" s="8" t="s">
        <v>52</v>
      </c>
      <c r="G137" s="24">
        <v>0</v>
      </c>
      <c r="H137" s="8" t="s">
        <v>52</v>
      </c>
      <c r="I137" s="24">
        <v>0</v>
      </c>
      <c r="J137" s="8" t="s">
        <v>52</v>
      </c>
      <c r="K137" s="24">
        <v>4180</v>
      </c>
      <c r="L137" s="8" t="s">
        <v>2102</v>
      </c>
      <c r="M137" s="24">
        <v>0</v>
      </c>
      <c r="N137" s="8" t="s">
        <v>52</v>
      </c>
      <c r="O137" s="24">
        <f t="shared" si="4"/>
        <v>4180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8" t="s">
        <v>659</v>
      </c>
      <c r="X137" s="8" t="s">
        <v>52</v>
      </c>
      <c r="Y137" s="2" t="s">
        <v>52</v>
      </c>
      <c r="Z137" s="2" t="s">
        <v>52</v>
      </c>
      <c r="AA137" s="25"/>
      <c r="AB137" s="2" t="s">
        <v>52</v>
      </c>
    </row>
    <row r="138" spans="1:28" ht="30" customHeight="1" x14ac:dyDescent="0.3">
      <c r="A138" s="8" t="s">
        <v>655</v>
      </c>
      <c r="B138" s="8" t="s">
        <v>652</v>
      </c>
      <c r="C138" s="8" t="s">
        <v>653</v>
      </c>
      <c r="D138" s="23" t="s">
        <v>105</v>
      </c>
      <c r="E138" s="24">
        <v>0</v>
      </c>
      <c r="F138" s="8" t="s">
        <v>52</v>
      </c>
      <c r="G138" s="24">
        <v>0</v>
      </c>
      <c r="H138" s="8" t="s">
        <v>52</v>
      </c>
      <c r="I138" s="24">
        <v>0</v>
      </c>
      <c r="J138" s="8" t="s">
        <v>52</v>
      </c>
      <c r="K138" s="24">
        <v>28000</v>
      </c>
      <c r="L138" s="8" t="s">
        <v>2199</v>
      </c>
      <c r="M138" s="24">
        <v>0</v>
      </c>
      <c r="N138" s="8" t="s">
        <v>52</v>
      </c>
      <c r="O138" s="24">
        <f t="shared" si="4"/>
        <v>28000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8" t="s">
        <v>654</v>
      </c>
      <c r="X138" s="8" t="s">
        <v>2044</v>
      </c>
      <c r="Y138" s="2" t="s">
        <v>52</v>
      </c>
      <c r="Z138" s="2" t="s">
        <v>52</v>
      </c>
      <c r="AA138" s="25"/>
      <c r="AB138" s="2" t="s">
        <v>52</v>
      </c>
    </row>
    <row r="139" spans="1:28" ht="30" customHeight="1" x14ac:dyDescent="0.3">
      <c r="A139" s="8" t="s">
        <v>674</v>
      </c>
      <c r="B139" s="8" t="s">
        <v>670</v>
      </c>
      <c r="C139" s="8" t="s">
        <v>671</v>
      </c>
      <c r="D139" s="23" t="s">
        <v>672</v>
      </c>
      <c r="E139" s="24">
        <v>0</v>
      </c>
      <c r="F139" s="8" t="s">
        <v>52</v>
      </c>
      <c r="G139" s="24">
        <v>0</v>
      </c>
      <c r="H139" s="8" t="s">
        <v>52</v>
      </c>
      <c r="I139" s="24">
        <v>0</v>
      </c>
      <c r="J139" s="8" t="s">
        <v>52</v>
      </c>
      <c r="K139" s="24">
        <v>0</v>
      </c>
      <c r="L139" s="8" t="s">
        <v>52</v>
      </c>
      <c r="M139" s="24">
        <v>0</v>
      </c>
      <c r="N139" s="8" t="s">
        <v>52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41951</v>
      </c>
      <c r="V139" s="24">
        <f>SMALL(Q139:U139,COUNTIF(Q139:U139,0)+1)</f>
        <v>41951</v>
      </c>
      <c r="W139" s="8" t="s">
        <v>673</v>
      </c>
      <c r="X139" s="8" t="s">
        <v>52</v>
      </c>
      <c r="Y139" s="2" t="s">
        <v>1922</v>
      </c>
      <c r="Z139" s="2" t="s">
        <v>52</v>
      </c>
      <c r="AA139" s="25"/>
      <c r="AB139" s="2" t="s">
        <v>52</v>
      </c>
    </row>
    <row r="140" spans="1:28" ht="30" customHeight="1" x14ac:dyDescent="0.3">
      <c r="A140" s="8" t="s">
        <v>679</v>
      </c>
      <c r="B140" s="8" t="s">
        <v>676</v>
      </c>
      <c r="C140" s="8" t="s">
        <v>677</v>
      </c>
      <c r="D140" s="23" t="s">
        <v>672</v>
      </c>
      <c r="E140" s="24">
        <v>0</v>
      </c>
      <c r="F140" s="8" t="s">
        <v>52</v>
      </c>
      <c r="G140" s="24">
        <v>0</v>
      </c>
      <c r="H140" s="8" t="s">
        <v>52</v>
      </c>
      <c r="I140" s="24">
        <v>0</v>
      </c>
      <c r="J140" s="8" t="s">
        <v>52</v>
      </c>
      <c r="K140" s="24">
        <v>0</v>
      </c>
      <c r="L140" s="8" t="s">
        <v>52</v>
      </c>
      <c r="M140" s="24">
        <v>0</v>
      </c>
      <c r="N140" s="8" t="s">
        <v>52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  <c r="U140" s="24">
        <v>60322</v>
      </c>
      <c r="V140" s="24">
        <f>SMALL(Q140:U140,COUNTIF(Q140:U140,0)+1)</f>
        <v>60322</v>
      </c>
      <c r="W140" s="8" t="s">
        <v>678</v>
      </c>
      <c r="X140" s="8" t="s">
        <v>52</v>
      </c>
      <c r="Y140" s="2" t="s">
        <v>1922</v>
      </c>
      <c r="Z140" s="2" t="s">
        <v>52</v>
      </c>
      <c r="AA140" s="25"/>
      <c r="AB140" s="2" t="s">
        <v>52</v>
      </c>
    </row>
    <row r="141" spans="1:28" ht="30" customHeight="1" x14ac:dyDescent="0.3">
      <c r="A141" s="8" t="s">
        <v>684</v>
      </c>
      <c r="B141" s="8" t="s">
        <v>681</v>
      </c>
      <c r="C141" s="8" t="s">
        <v>682</v>
      </c>
      <c r="D141" s="23" t="s">
        <v>672</v>
      </c>
      <c r="E141" s="24">
        <v>0</v>
      </c>
      <c r="F141" s="8" t="s">
        <v>52</v>
      </c>
      <c r="G141" s="24">
        <v>0</v>
      </c>
      <c r="H141" s="8" t="s">
        <v>52</v>
      </c>
      <c r="I141" s="24">
        <v>0</v>
      </c>
      <c r="J141" s="8" t="s">
        <v>52</v>
      </c>
      <c r="K141" s="24">
        <v>0</v>
      </c>
      <c r="L141" s="8" t="s">
        <v>52</v>
      </c>
      <c r="M141" s="24">
        <v>0</v>
      </c>
      <c r="N141" s="8" t="s">
        <v>52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2016</v>
      </c>
      <c r="V141" s="24">
        <f>SMALL(Q141:U141,COUNTIF(Q141:U141,0)+1)</f>
        <v>2016</v>
      </c>
      <c r="W141" s="8" t="s">
        <v>683</v>
      </c>
      <c r="X141" s="8" t="s">
        <v>52</v>
      </c>
      <c r="Y141" s="2" t="s">
        <v>1922</v>
      </c>
      <c r="Z141" s="2" t="s">
        <v>52</v>
      </c>
      <c r="AA141" s="25"/>
      <c r="AB141" s="2" t="s">
        <v>52</v>
      </c>
    </row>
    <row r="142" spans="1:28" ht="30" customHeight="1" x14ac:dyDescent="0.3">
      <c r="A142" s="8" t="s">
        <v>689</v>
      </c>
      <c r="B142" s="8" t="s">
        <v>686</v>
      </c>
      <c r="C142" s="8" t="s">
        <v>687</v>
      </c>
      <c r="D142" s="23" t="s">
        <v>672</v>
      </c>
      <c r="E142" s="24">
        <v>0</v>
      </c>
      <c r="F142" s="8" t="s">
        <v>52</v>
      </c>
      <c r="G142" s="24">
        <v>0</v>
      </c>
      <c r="H142" s="8" t="s">
        <v>52</v>
      </c>
      <c r="I142" s="24">
        <v>0</v>
      </c>
      <c r="J142" s="8" t="s">
        <v>52</v>
      </c>
      <c r="K142" s="24">
        <v>0</v>
      </c>
      <c r="L142" s="8" t="s">
        <v>52</v>
      </c>
      <c r="M142" s="24">
        <v>0</v>
      </c>
      <c r="N142" s="8" t="s">
        <v>52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13210</v>
      </c>
      <c r="V142" s="24">
        <f>SMALL(Q142:U142,COUNTIF(Q142:U142,0)+1)</f>
        <v>13210</v>
      </c>
      <c r="W142" s="8" t="s">
        <v>688</v>
      </c>
      <c r="X142" s="8" t="s">
        <v>52</v>
      </c>
      <c r="Y142" s="2" t="s">
        <v>1922</v>
      </c>
      <c r="Z142" s="2" t="s">
        <v>52</v>
      </c>
      <c r="AA142" s="25"/>
      <c r="AB142" s="2" t="s">
        <v>52</v>
      </c>
    </row>
    <row r="143" spans="1:28" ht="30" customHeight="1" x14ac:dyDescent="0.3">
      <c r="A143" s="8" t="s">
        <v>1380</v>
      </c>
      <c r="B143" s="8" t="s">
        <v>1377</v>
      </c>
      <c r="C143" s="8" t="s">
        <v>465</v>
      </c>
      <c r="D143" s="23" t="s">
        <v>1378</v>
      </c>
      <c r="E143" s="24">
        <v>0</v>
      </c>
      <c r="F143" s="8" t="s">
        <v>52</v>
      </c>
      <c r="G143" s="24">
        <v>0</v>
      </c>
      <c r="H143" s="8" t="s">
        <v>52</v>
      </c>
      <c r="I143" s="24">
        <v>0</v>
      </c>
      <c r="J143" s="8" t="s">
        <v>52</v>
      </c>
      <c r="K143" s="24">
        <v>0</v>
      </c>
      <c r="L143" s="8" t="s">
        <v>52</v>
      </c>
      <c r="M143" s="24">
        <v>0</v>
      </c>
      <c r="N143" s="8" t="s">
        <v>52</v>
      </c>
      <c r="O143" s="24">
        <v>0</v>
      </c>
      <c r="P143" s="24">
        <v>1386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8" t="s">
        <v>1379</v>
      </c>
      <c r="X143" s="8" t="s">
        <v>52</v>
      </c>
      <c r="Y143" s="2" t="s">
        <v>2200</v>
      </c>
      <c r="Z143" s="2" t="s">
        <v>52</v>
      </c>
      <c r="AA143" s="25"/>
      <c r="AB143" s="2" t="s">
        <v>52</v>
      </c>
    </row>
    <row r="144" spans="1:28" ht="30" customHeight="1" x14ac:dyDescent="0.3">
      <c r="A144" s="8" t="s">
        <v>1412</v>
      </c>
      <c r="B144" s="8" t="s">
        <v>1408</v>
      </c>
      <c r="C144" s="8" t="s">
        <v>1409</v>
      </c>
      <c r="D144" s="23" t="s">
        <v>1410</v>
      </c>
      <c r="E144" s="24">
        <v>88200</v>
      </c>
      <c r="F144" s="8" t="s">
        <v>52</v>
      </c>
      <c r="G144" s="24">
        <v>0</v>
      </c>
      <c r="H144" s="8" t="s">
        <v>52</v>
      </c>
      <c r="I144" s="24">
        <v>0</v>
      </c>
      <c r="J144" s="8" t="s">
        <v>52</v>
      </c>
      <c r="K144" s="24">
        <v>0</v>
      </c>
      <c r="L144" s="8" t="s">
        <v>52</v>
      </c>
      <c r="M144" s="24">
        <v>0</v>
      </c>
      <c r="N144" s="8" t="s">
        <v>52</v>
      </c>
      <c r="O144" s="24">
        <f>SMALL(E144:M144,COUNTIF(E144:M144,0)+1)</f>
        <v>88200</v>
      </c>
      <c r="P144" s="24">
        <v>52300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8" t="s">
        <v>1411</v>
      </c>
      <c r="X144" s="8" t="s">
        <v>52</v>
      </c>
      <c r="Y144" s="2" t="s">
        <v>2200</v>
      </c>
      <c r="Z144" s="2" t="s">
        <v>52</v>
      </c>
      <c r="AA144" s="25"/>
      <c r="AB144" s="2" t="s">
        <v>52</v>
      </c>
    </row>
    <row r="145" spans="1:28" ht="30" customHeight="1" x14ac:dyDescent="0.3">
      <c r="A145" s="8" t="s">
        <v>1425</v>
      </c>
      <c r="B145" s="8" t="s">
        <v>1422</v>
      </c>
      <c r="C145" s="8" t="s">
        <v>1423</v>
      </c>
      <c r="D145" s="23" t="s">
        <v>1410</v>
      </c>
      <c r="E145" s="24">
        <v>569159</v>
      </c>
      <c r="F145" s="8" t="s">
        <v>52</v>
      </c>
      <c r="G145" s="24">
        <v>0</v>
      </c>
      <c r="H145" s="8" t="s">
        <v>52</v>
      </c>
      <c r="I145" s="24">
        <v>0</v>
      </c>
      <c r="J145" s="8" t="s">
        <v>52</v>
      </c>
      <c r="K145" s="24">
        <v>0</v>
      </c>
      <c r="L145" s="8" t="s">
        <v>52</v>
      </c>
      <c r="M145" s="24">
        <v>0</v>
      </c>
      <c r="N145" s="8" t="s">
        <v>52</v>
      </c>
      <c r="O145" s="24">
        <f>SMALL(E145:M145,COUNTIF(E145:M145,0)+1)</f>
        <v>569159</v>
      </c>
      <c r="P145" s="24">
        <v>257341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8" t="s">
        <v>1424</v>
      </c>
      <c r="X145" s="8" t="s">
        <v>52</v>
      </c>
      <c r="Y145" s="2" t="s">
        <v>2200</v>
      </c>
      <c r="Z145" s="2" t="s">
        <v>52</v>
      </c>
      <c r="AA145" s="25"/>
      <c r="AB145" s="2" t="s">
        <v>52</v>
      </c>
    </row>
    <row r="146" spans="1:28" ht="30" customHeight="1" x14ac:dyDescent="0.3">
      <c r="A146" s="8" t="s">
        <v>1746</v>
      </c>
      <c r="B146" s="8" t="s">
        <v>1743</v>
      </c>
      <c r="C146" s="8" t="s">
        <v>1744</v>
      </c>
      <c r="D146" s="23" t="s">
        <v>1410</v>
      </c>
      <c r="E146" s="24">
        <v>0</v>
      </c>
      <c r="F146" s="8" t="s">
        <v>52</v>
      </c>
      <c r="G146" s="24">
        <v>0</v>
      </c>
      <c r="H146" s="8" t="s">
        <v>52</v>
      </c>
      <c r="I146" s="24">
        <v>0</v>
      </c>
      <c r="J146" s="8" t="s">
        <v>52</v>
      </c>
      <c r="K146" s="24">
        <v>0</v>
      </c>
      <c r="L146" s="8" t="s">
        <v>52</v>
      </c>
      <c r="M146" s="24">
        <v>0</v>
      </c>
      <c r="N146" s="8" t="s">
        <v>52</v>
      </c>
      <c r="O146" s="24">
        <v>0</v>
      </c>
      <c r="P146" s="24">
        <v>4700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8" t="s">
        <v>1745</v>
      </c>
      <c r="X146" s="8" t="s">
        <v>52</v>
      </c>
      <c r="Y146" s="2" t="s">
        <v>2200</v>
      </c>
      <c r="Z146" s="2" t="s">
        <v>52</v>
      </c>
      <c r="AA146" s="25"/>
      <c r="AB146" s="2" t="s">
        <v>52</v>
      </c>
    </row>
    <row r="147" spans="1:28" ht="30" customHeight="1" x14ac:dyDescent="0.3">
      <c r="A147" s="8" t="s">
        <v>1384</v>
      </c>
      <c r="B147" s="8" t="s">
        <v>313</v>
      </c>
      <c r="C147" s="8" t="s">
        <v>314</v>
      </c>
      <c r="D147" s="23" t="s">
        <v>83</v>
      </c>
      <c r="E147" s="24">
        <v>0</v>
      </c>
      <c r="F147" s="8" t="s">
        <v>52</v>
      </c>
      <c r="G147" s="24">
        <v>0</v>
      </c>
      <c r="H147" s="8" t="s">
        <v>52</v>
      </c>
      <c r="I147" s="24">
        <v>0</v>
      </c>
      <c r="J147" s="8" t="s">
        <v>52</v>
      </c>
      <c r="K147" s="24">
        <v>0</v>
      </c>
      <c r="L147" s="8" t="s">
        <v>52</v>
      </c>
      <c r="M147" s="24">
        <v>131725</v>
      </c>
      <c r="N147" s="8" t="s">
        <v>52</v>
      </c>
      <c r="O147" s="24">
        <f>SMALL(E147:M147,COUNTIF(E147:M147,0)+1)</f>
        <v>131725</v>
      </c>
      <c r="P147" s="24">
        <v>41325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8" t="s">
        <v>1383</v>
      </c>
      <c r="X147" s="8" t="s">
        <v>52</v>
      </c>
      <c r="Y147" s="2" t="s">
        <v>52</v>
      </c>
      <c r="Z147" s="2" t="s">
        <v>52</v>
      </c>
      <c r="AA147" s="25"/>
      <c r="AB147" s="2" t="s">
        <v>52</v>
      </c>
    </row>
    <row r="148" spans="1:28" ht="30" customHeight="1" x14ac:dyDescent="0.3">
      <c r="A148" s="8" t="s">
        <v>1405</v>
      </c>
      <c r="B148" s="8" t="s">
        <v>344</v>
      </c>
      <c r="C148" s="8" t="s">
        <v>345</v>
      </c>
      <c r="D148" s="23" t="s">
        <v>330</v>
      </c>
      <c r="E148" s="24">
        <v>0</v>
      </c>
      <c r="F148" s="8" t="s">
        <v>52</v>
      </c>
      <c r="G148" s="24">
        <v>0</v>
      </c>
      <c r="H148" s="8" t="s">
        <v>52</v>
      </c>
      <c r="I148" s="24">
        <v>0</v>
      </c>
      <c r="J148" s="8" t="s">
        <v>52</v>
      </c>
      <c r="K148" s="24">
        <v>0</v>
      </c>
      <c r="L148" s="8" t="s">
        <v>52</v>
      </c>
      <c r="M148" s="24">
        <v>5200000</v>
      </c>
      <c r="N148" s="8" t="s">
        <v>52</v>
      </c>
      <c r="O148" s="24">
        <f>SMALL(E148:M148,COUNTIF(E148:M148,0)+1)</f>
        <v>5200000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8" t="s">
        <v>1404</v>
      </c>
      <c r="X148" s="8" t="s">
        <v>52</v>
      </c>
      <c r="Y148" s="2" t="s">
        <v>52</v>
      </c>
      <c r="Z148" s="2" t="s">
        <v>52</v>
      </c>
      <c r="AA148" s="25"/>
      <c r="AB148" s="2" t="s">
        <v>52</v>
      </c>
    </row>
    <row r="149" spans="1:28" ht="30" customHeight="1" x14ac:dyDescent="0.3">
      <c r="A149" s="8" t="s">
        <v>2201</v>
      </c>
      <c r="B149" s="8" t="s">
        <v>1565</v>
      </c>
      <c r="C149" s="8" t="s">
        <v>2202</v>
      </c>
      <c r="D149" s="23" t="s">
        <v>2203</v>
      </c>
      <c r="E149" s="24">
        <v>0</v>
      </c>
      <c r="F149" s="8" t="s">
        <v>52</v>
      </c>
      <c r="G149" s="24">
        <v>0</v>
      </c>
      <c r="H149" s="8" t="s">
        <v>52</v>
      </c>
      <c r="I149" s="24">
        <v>0</v>
      </c>
      <c r="J149" s="8" t="s">
        <v>52</v>
      </c>
      <c r="K149" s="24">
        <v>0</v>
      </c>
      <c r="L149" s="8" t="s">
        <v>52</v>
      </c>
      <c r="M149" s="24">
        <v>0</v>
      </c>
      <c r="N149" s="8" t="s">
        <v>52</v>
      </c>
      <c r="O149" s="24">
        <v>0</v>
      </c>
      <c r="P149" s="24">
        <v>0</v>
      </c>
      <c r="Q149" s="24">
        <v>87</v>
      </c>
      <c r="R149" s="24">
        <v>0</v>
      </c>
      <c r="S149" s="24">
        <v>0</v>
      </c>
      <c r="T149" s="24">
        <v>0</v>
      </c>
      <c r="U149" s="24">
        <v>0</v>
      </c>
      <c r="V149" s="24">
        <f>SMALL(Q149:U149,COUNTIF(Q149:U149,0)+1)</f>
        <v>87</v>
      </c>
      <c r="W149" s="8" t="s">
        <v>2204</v>
      </c>
      <c r="X149" s="8" t="s">
        <v>52</v>
      </c>
      <c r="Y149" s="2" t="s">
        <v>52</v>
      </c>
      <c r="Z149" s="2" t="s">
        <v>52</v>
      </c>
      <c r="AA149" s="25"/>
      <c r="AB149" s="2" t="s">
        <v>52</v>
      </c>
    </row>
    <row r="150" spans="1:28" ht="30" customHeight="1" x14ac:dyDescent="0.3">
      <c r="A150" s="8" t="s">
        <v>1568</v>
      </c>
      <c r="B150" s="8" t="s">
        <v>1565</v>
      </c>
      <c r="C150" s="8" t="s">
        <v>1566</v>
      </c>
      <c r="D150" s="23" t="s">
        <v>871</v>
      </c>
      <c r="E150" s="24">
        <v>0</v>
      </c>
      <c r="F150" s="8" t="s">
        <v>52</v>
      </c>
      <c r="G150" s="24">
        <v>0</v>
      </c>
      <c r="H150" s="8" t="s">
        <v>52</v>
      </c>
      <c r="I150" s="24">
        <v>0</v>
      </c>
      <c r="J150" s="8" t="s">
        <v>52</v>
      </c>
      <c r="K150" s="24">
        <v>0</v>
      </c>
      <c r="L150" s="8" t="s">
        <v>52</v>
      </c>
      <c r="M150" s="24">
        <v>0</v>
      </c>
      <c r="N150" s="8" t="s">
        <v>52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8" t="s">
        <v>1567</v>
      </c>
      <c r="X150" s="8" t="s">
        <v>52</v>
      </c>
      <c r="Y150" s="2" t="s">
        <v>52</v>
      </c>
      <c r="Z150" s="2" t="s">
        <v>52</v>
      </c>
      <c r="AA150" s="25"/>
      <c r="AB150" s="2" t="s">
        <v>52</v>
      </c>
    </row>
    <row r="151" spans="1:28" ht="30" customHeight="1" x14ac:dyDescent="0.3">
      <c r="A151" s="8" t="s">
        <v>789</v>
      </c>
      <c r="B151" s="8" t="s">
        <v>785</v>
      </c>
      <c r="C151" s="8" t="s">
        <v>786</v>
      </c>
      <c r="D151" s="23" t="s">
        <v>787</v>
      </c>
      <c r="E151" s="24">
        <v>0</v>
      </c>
      <c r="F151" s="8" t="s">
        <v>52</v>
      </c>
      <c r="G151" s="24">
        <v>0</v>
      </c>
      <c r="H151" s="8" t="s">
        <v>52</v>
      </c>
      <c r="I151" s="24">
        <v>0</v>
      </c>
      <c r="J151" s="8" t="s">
        <v>52</v>
      </c>
      <c r="K151" s="24">
        <v>0</v>
      </c>
      <c r="L151" s="8" t="s">
        <v>52</v>
      </c>
      <c r="M151" s="24">
        <v>0</v>
      </c>
      <c r="N151" s="8" t="s">
        <v>52</v>
      </c>
      <c r="O151" s="24">
        <v>0</v>
      </c>
      <c r="P151" s="24">
        <v>138989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8" t="s">
        <v>788</v>
      </c>
      <c r="X151" s="8" t="s">
        <v>52</v>
      </c>
      <c r="Y151" s="2" t="s">
        <v>2205</v>
      </c>
      <c r="Z151" s="2" t="s">
        <v>52</v>
      </c>
      <c r="AA151" s="25"/>
      <c r="AB151" s="2" t="s">
        <v>52</v>
      </c>
    </row>
    <row r="152" spans="1:28" ht="30" customHeight="1" x14ac:dyDescent="0.3">
      <c r="A152" s="8" t="s">
        <v>1621</v>
      </c>
      <c r="B152" s="8" t="s">
        <v>1619</v>
      </c>
      <c r="C152" s="8" t="s">
        <v>786</v>
      </c>
      <c r="D152" s="23" t="s">
        <v>787</v>
      </c>
      <c r="E152" s="24">
        <v>0</v>
      </c>
      <c r="F152" s="8" t="s">
        <v>52</v>
      </c>
      <c r="G152" s="24">
        <v>0</v>
      </c>
      <c r="H152" s="8" t="s">
        <v>52</v>
      </c>
      <c r="I152" s="24">
        <v>0</v>
      </c>
      <c r="J152" s="8" t="s">
        <v>52</v>
      </c>
      <c r="K152" s="24">
        <v>0</v>
      </c>
      <c r="L152" s="8" t="s">
        <v>52</v>
      </c>
      <c r="M152" s="24">
        <v>0</v>
      </c>
      <c r="N152" s="8" t="s">
        <v>52</v>
      </c>
      <c r="O152" s="24">
        <v>0</v>
      </c>
      <c r="P152" s="24">
        <v>167926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8" t="s">
        <v>1620</v>
      </c>
      <c r="X152" s="8" t="s">
        <v>52</v>
      </c>
      <c r="Y152" s="2" t="s">
        <v>2205</v>
      </c>
      <c r="Z152" s="2" t="s">
        <v>52</v>
      </c>
      <c r="AA152" s="25"/>
      <c r="AB152" s="2" t="s">
        <v>52</v>
      </c>
    </row>
    <row r="153" spans="1:28" ht="30" customHeight="1" x14ac:dyDescent="0.3">
      <c r="A153" s="8" t="s">
        <v>1626</v>
      </c>
      <c r="B153" s="8" t="s">
        <v>1625</v>
      </c>
      <c r="C153" s="8" t="s">
        <v>786</v>
      </c>
      <c r="D153" s="23" t="s">
        <v>787</v>
      </c>
      <c r="E153" s="24">
        <v>0</v>
      </c>
      <c r="F153" s="8" t="s">
        <v>52</v>
      </c>
      <c r="G153" s="24">
        <v>0</v>
      </c>
      <c r="H153" s="8" t="s">
        <v>52</v>
      </c>
      <c r="I153" s="24">
        <v>0</v>
      </c>
      <c r="J153" s="8" t="s">
        <v>52</v>
      </c>
      <c r="K153" s="24">
        <v>0</v>
      </c>
      <c r="L153" s="8" t="s">
        <v>52</v>
      </c>
      <c r="M153" s="24">
        <v>0</v>
      </c>
      <c r="N153" s="8" t="s">
        <v>52</v>
      </c>
      <c r="O153" s="24">
        <v>0</v>
      </c>
      <c r="P153" s="24">
        <v>236858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8" t="s">
        <v>1641</v>
      </c>
      <c r="X153" s="8" t="s">
        <v>52</v>
      </c>
      <c r="Y153" s="2" t="s">
        <v>2205</v>
      </c>
      <c r="Z153" s="2" t="s">
        <v>52</v>
      </c>
      <c r="AA153" s="25"/>
      <c r="AB153" s="2" t="s">
        <v>52</v>
      </c>
    </row>
    <row r="154" spans="1:28" ht="30" customHeight="1" x14ac:dyDescent="0.3">
      <c r="A154" s="8" t="s">
        <v>1662</v>
      </c>
      <c r="B154" s="8" t="s">
        <v>1660</v>
      </c>
      <c r="C154" s="8" t="s">
        <v>786</v>
      </c>
      <c r="D154" s="23" t="s">
        <v>787</v>
      </c>
      <c r="E154" s="24">
        <v>0</v>
      </c>
      <c r="F154" s="8" t="s">
        <v>52</v>
      </c>
      <c r="G154" s="24">
        <v>0</v>
      </c>
      <c r="H154" s="8" t="s">
        <v>52</v>
      </c>
      <c r="I154" s="24">
        <v>0</v>
      </c>
      <c r="J154" s="8" t="s">
        <v>52</v>
      </c>
      <c r="K154" s="24">
        <v>0</v>
      </c>
      <c r="L154" s="8" t="s">
        <v>52</v>
      </c>
      <c r="M154" s="24">
        <v>0</v>
      </c>
      <c r="N154" s="8" t="s">
        <v>52</v>
      </c>
      <c r="O154" s="24">
        <v>0</v>
      </c>
      <c r="P154" s="24">
        <v>220808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8" t="s">
        <v>1661</v>
      </c>
      <c r="X154" s="8" t="s">
        <v>52</v>
      </c>
      <c r="Y154" s="2" t="s">
        <v>2205</v>
      </c>
      <c r="Z154" s="2" t="s">
        <v>52</v>
      </c>
      <c r="AA154" s="25"/>
      <c r="AB154" s="2" t="s">
        <v>52</v>
      </c>
    </row>
    <row r="155" spans="1:28" ht="30" customHeight="1" x14ac:dyDescent="0.3">
      <c r="A155" s="8" t="s">
        <v>1010</v>
      </c>
      <c r="B155" s="8" t="s">
        <v>1008</v>
      </c>
      <c r="C155" s="8" t="s">
        <v>786</v>
      </c>
      <c r="D155" s="23" t="s">
        <v>787</v>
      </c>
      <c r="E155" s="24">
        <v>0</v>
      </c>
      <c r="F155" s="8" t="s">
        <v>52</v>
      </c>
      <c r="G155" s="24">
        <v>0</v>
      </c>
      <c r="H155" s="8" t="s">
        <v>52</v>
      </c>
      <c r="I155" s="24">
        <v>0</v>
      </c>
      <c r="J155" s="8" t="s">
        <v>52</v>
      </c>
      <c r="K155" s="24">
        <v>0</v>
      </c>
      <c r="L155" s="8" t="s">
        <v>52</v>
      </c>
      <c r="M155" s="24">
        <v>0</v>
      </c>
      <c r="N155" s="8" t="s">
        <v>52</v>
      </c>
      <c r="O155" s="24">
        <v>0</v>
      </c>
      <c r="P155" s="24">
        <v>194315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8" t="s">
        <v>1009</v>
      </c>
      <c r="X155" s="8" t="s">
        <v>52</v>
      </c>
      <c r="Y155" s="2" t="s">
        <v>2205</v>
      </c>
      <c r="Z155" s="2" t="s">
        <v>52</v>
      </c>
      <c r="AA155" s="25"/>
      <c r="AB155" s="2" t="s">
        <v>52</v>
      </c>
    </row>
    <row r="156" spans="1:28" ht="30" customHeight="1" x14ac:dyDescent="0.3">
      <c r="A156" s="8" t="s">
        <v>2206</v>
      </c>
      <c r="B156" s="8" t="s">
        <v>2207</v>
      </c>
      <c r="C156" s="8" t="s">
        <v>786</v>
      </c>
      <c r="D156" s="23" t="s">
        <v>787</v>
      </c>
      <c r="E156" s="24">
        <v>0</v>
      </c>
      <c r="F156" s="8" t="s">
        <v>52</v>
      </c>
      <c r="G156" s="24">
        <v>0</v>
      </c>
      <c r="H156" s="8" t="s">
        <v>52</v>
      </c>
      <c r="I156" s="24">
        <v>0</v>
      </c>
      <c r="J156" s="8" t="s">
        <v>52</v>
      </c>
      <c r="K156" s="24">
        <v>0</v>
      </c>
      <c r="L156" s="8" t="s">
        <v>52</v>
      </c>
      <c r="M156" s="24">
        <v>0</v>
      </c>
      <c r="N156" s="8" t="s">
        <v>52</v>
      </c>
      <c r="O156" s="24">
        <v>0</v>
      </c>
      <c r="P156" s="24">
        <v>186880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8" t="s">
        <v>2208</v>
      </c>
      <c r="X156" s="8" t="s">
        <v>52</v>
      </c>
      <c r="Y156" s="2" t="s">
        <v>2205</v>
      </c>
      <c r="Z156" s="2" t="s">
        <v>52</v>
      </c>
      <c r="AA156" s="25"/>
      <c r="AB156" s="2" t="s">
        <v>52</v>
      </c>
    </row>
    <row r="157" spans="1:28" ht="30" customHeight="1" x14ac:dyDescent="0.3">
      <c r="A157" s="8" t="s">
        <v>2209</v>
      </c>
      <c r="B157" s="8" t="s">
        <v>2210</v>
      </c>
      <c r="C157" s="8" t="s">
        <v>786</v>
      </c>
      <c r="D157" s="23" t="s">
        <v>787</v>
      </c>
      <c r="E157" s="24">
        <v>0</v>
      </c>
      <c r="F157" s="8" t="s">
        <v>52</v>
      </c>
      <c r="G157" s="24">
        <v>0</v>
      </c>
      <c r="H157" s="8" t="s">
        <v>52</v>
      </c>
      <c r="I157" s="24">
        <v>0</v>
      </c>
      <c r="J157" s="8" t="s">
        <v>52</v>
      </c>
      <c r="K157" s="24">
        <v>0</v>
      </c>
      <c r="L157" s="8" t="s">
        <v>52</v>
      </c>
      <c r="M157" s="24">
        <v>0</v>
      </c>
      <c r="N157" s="8" t="s">
        <v>52</v>
      </c>
      <c r="O157" s="24">
        <v>0</v>
      </c>
      <c r="P157" s="24">
        <v>224357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8" t="s">
        <v>2211</v>
      </c>
      <c r="X157" s="8" t="s">
        <v>52</v>
      </c>
      <c r="Y157" s="2" t="s">
        <v>2205</v>
      </c>
      <c r="Z157" s="2" t="s">
        <v>52</v>
      </c>
      <c r="AA157" s="25"/>
      <c r="AB157" s="2" t="s">
        <v>52</v>
      </c>
    </row>
    <row r="158" spans="1:28" ht="30" customHeight="1" x14ac:dyDescent="0.3">
      <c r="A158" s="8" t="s">
        <v>1670</v>
      </c>
      <c r="B158" s="8" t="s">
        <v>1668</v>
      </c>
      <c r="C158" s="8" t="s">
        <v>786</v>
      </c>
      <c r="D158" s="23" t="s">
        <v>787</v>
      </c>
      <c r="E158" s="24">
        <v>0</v>
      </c>
      <c r="F158" s="8" t="s">
        <v>52</v>
      </c>
      <c r="G158" s="24">
        <v>0</v>
      </c>
      <c r="H158" s="8" t="s">
        <v>52</v>
      </c>
      <c r="I158" s="24">
        <v>0</v>
      </c>
      <c r="J158" s="8" t="s">
        <v>52</v>
      </c>
      <c r="K158" s="24">
        <v>0</v>
      </c>
      <c r="L158" s="8" t="s">
        <v>52</v>
      </c>
      <c r="M158" s="24">
        <v>0</v>
      </c>
      <c r="N158" s="8" t="s">
        <v>52</v>
      </c>
      <c r="O158" s="24">
        <v>0</v>
      </c>
      <c r="P158" s="24">
        <v>211203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8" t="s">
        <v>1669</v>
      </c>
      <c r="X158" s="8" t="s">
        <v>52</v>
      </c>
      <c r="Y158" s="2" t="s">
        <v>2205</v>
      </c>
      <c r="Z158" s="2" t="s">
        <v>52</v>
      </c>
      <c r="AA158" s="25"/>
      <c r="AB158" s="2" t="s">
        <v>52</v>
      </c>
    </row>
    <row r="159" spans="1:28" ht="30" customHeight="1" x14ac:dyDescent="0.3">
      <c r="A159" s="8" t="s">
        <v>1592</v>
      </c>
      <c r="B159" s="8" t="s">
        <v>1590</v>
      </c>
      <c r="C159" s="8" t="s">
        <v>786</v>
      </c>
      <c r="D159" s="23" t="s">
        <v>787</v>
      </c>
      <c r="E159" s="24">
        <v>0</v>
      </c>
      <c r="F159" s="8" t="s">
        <v>52</v>
      </c>
      <c r="G159" s="24">
        <v>0</v>
      </c>
      <c r="H159" s="8" t="s">
        <v>52</v>
      </c>
      <c r="I159" s="24">
        <v>0</v>
      </c>
      <c r="J159" s="8" t="s">
        <v>52</v>
      </c>
      <c r="K159" s="24">
        <v>0</v>
      </c>
      <c r="L159" s="8" t="s">
        <v>52</v>
      </c>
      <c r="M159" s="24">
        <v>0</v>
      </c>
      <c r="N159" s="8" t="s">
        <v>52</v>
      </c>
      <c r="O159" s="24">
        <v>0</v>
      </c>
      <c r="P159" s="24">
        <v>164614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8" t="s">
        <v>1591</v>
      </c>
      <c r="X159" s="8" t="s">
        <v>52</v>
      </c>
      <c r="Y159" s="2" t="s">
        <v>2205</v>
      </c>
      <c r="Z159" s="2" t="s">
        <v>52</v>
      </c>
      <c r="AA159" s="25"/>
      <c r="AB159" s="2" t="s">
        <v>52</v>
      </c>
    </row>
    <row r="160" spans="1:28" ht="30" customHeight="1" x14ac:dyDescent="0.3">
      <c r="A160" s="8" t="s">
        <v>1677</v>
      </c>
      <c r="B160" s="8" t="s">
        <v>1675</v>
      </c>
      <c r="C160" s="8" t="s">
        <v>786</v>
      </c>
      <c r="D160" s="23" t="s">
        <v>787</v>
      </c>
      <c r="E160" s="24">
        <v>0</v>
      </c>
      <c r="F160" s="8" t="s">
        <v>52</v>
      </c>
      <c r="G160" s="24">
        <v>0</v>
      </c>
      <c r="H160" s="8" t="s">
        <v>52</v>
      </c>
      <c r="I160" s="24">
        <v>0</v>
      </c>
      <c r="J160" s="8" t="s">
        <v>52</v>
      </c>
      <c r="K160" s="24">
        <v>0</v>
      </c>
      <c r="L160" s="8" t="s">
        <v>52</v>
      </c>
      <c r="M160" s="24">
        <v>0</v>
      </c>
      <c r="N160" s="8" t="s">
        <v>52</v>
      </c>
      <c r="O160" s="24">
        <v>0</v>
      </c>
      <c r="P160" s="24">
        <v>210537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8" t="s">
        <v>1676</v>
      </c>
      <c r="X160" s="8" t="s">
        <v>52</v>
      </c>
      <c r="Y160" s="2" t="s">
        <v>2205</v>
      </c>
      <c r="Z160" s="2" t="s">
        <v>52</v>
      </c>
      <c r="AA160" s="25"/>
      <c r="AB160" s="2" t="s">
        <v>52</v>
      </c>
    </row>
    <row r="161" spans="1:28" ht="30" customHeight="1" x14ac:dyDescent="0.3">
      <c r="A161" s="8" t="s">
        <v>1389</v>
      </c>
      <c r="B161" s="8" t="s">
        <v>1387</v>
      </c>
      <c r="C161" s="8" t="s">
        <v>786</v>
      </c>
      <c r="D161" s="23" t="s">
        <v>787</v>
      </c>
      <c r="E161" s="24">
        <v>0</v>
      </c>
      <c r="F161" s="8" t="s">
        <v>52</v>
      </c>
      <c r="G161" s="24">
        <v>0</v>
      </c>
      <c r="H161" s="8" t="s">
        <v>52</v>
      </c>
      <c r="I161" s="24">
        <v>0</v>
      </c>
      <c r="J161" s="8" t="s">
        <v>52</v>
      </c>
      <c r="K161" s="24">
        <v>0</v>
      </c>
      <c r="L161" s="8" t="s">
        <v>52</v>
      </c>
      <c r="M161" s="24">
        <v>0</v>
      </c>
      <c r="N161" s="8" t="s">
        <v>52</v>
      </c>
      <c r="O161" s="24">
        <v>0</v>
      </c>
      <c r="P161" s="24">
        <v>203611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8" t="s">
        <v>1388</v>
      </c>
      <c r="X161" s="8" t="s">
        <v>52</v>
      </c>
      <c r="Y161" s="2" t="s">
        <v>2205</v>
      </c>
      <c r="Z161" s="2" t="s">
        <v>52</v>
      </c>
      <c r="AA161" s="25"/>
      <c r="AB161" s="2" t="s">
        <v>52</v>
      </c>
    </row>
    <row r="162" spans="1:28" ht="30" customHeight="1" x14ac:dyDescent="0.3">
      <c r="A162" s="8" t="s">
        <v>795</v>
      </c>
      <c r="B162" s="8" t="s">
        <v>793</v>
      </c>
      <c r="C162" s="8" t="s">
        <v>786</v>
      </c>
      <c r="D162" s="23" t="s">
        <v>787</v>
      </c>
      <c r="E162" s="24">
        <v>0</v>
      </c>
      <c r="F162" s="8" t="s">
        <v>52</v>
      </c>
      <c r="G162" s="24">
        <v>0</v>
      </c>
      <c r="H162" s="8" t="s">
        <v>52</v>
      </c>
      <c r="I162" s="24">
        <v>0</v>
      </c>
      <c r="J162" s="8" t="s">
        <v>52</v>
      </c>
      <c r="K162" s="24">
        <v>0</v>
      </c>
      <c r="L162" s="8" t="s">
        <v>52</v>
      </c>
      <c r="M162" s="24">
        <v>0</v>
      </c>
      <c r="N162" s="8" t="s">
        <v>52</v>
      </c>
      <c r="O162" s="24">
        <v>0</v>
      </c>
      <c r="P162" s="24">
        <v>217895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8" t="s">
        <v>794</v>
      </c>
      <c r="X162" s="8" t="s">
        <v>52</v>
      </c>
      <c r="Y162" s="2" t="s">
        <v>2205</v>
      </c>
      <c r="Z162" s="2" t="s">
        <v>52</v>
      </c>
      <c r="AA162" s="25"/>
      <c r="AB162" s="2" t="s">
        <v>52</v>
      </c>
    </row>
    <row r="163" spans="1:28" ht="30" customHeight="1" x14ac:dyDescent="0.3">
      <c r="A163" s="8" t="s">
        <v>1434</v>
      </c>
      <c r="B163" s="8" t="s">
        <v>1432</v>
      </c>
      <c r="C163" s="8" t="s">
        <v>786</v>
      </c>
      <c r="D163" s="23" t="s">
        <v>787</v>
      </c>
      <c r="E163" s="24">
        <v>0</v>
      </c>
      <c r="F163" s="8" t="s">
        <v>52</v>
      </c>
      <c r="G163" s="24">
        <v>0</v>
      </c>
      <c r="H163" s="8" t="s">
        <v>52</v>
      </c>
      <c r="I163" s="24">
        <v>0</v>
      </c>
      <c r="J163" s="8" t="s">
        <v>52</v>
      </c>
      <c r="K163" s="24">
        <v>0</v>
      </c>
      <c r="L163" s="8" t="s">
        <v>52</v>
      </c>
      <c r="M163" s="24">
        <v>0</v>
      </c>
      <c r="N163" s="8" t="s">
        <v>52</v>
      </c>
      <c r="O163" s="24">
        <v>0</v>
      </c>
      <c r="P163" s="24">
        <v>205617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8" t="s">
        <v>1433</v>
      </c>
      <c r="X163" s="8" t="s">
        <v>52</v>
      </c>
      <c r="Y163" s="2" t="s">
        <v>2205</v>
      </c>
      <c r="Z163" s="2" t="s">
        <v>52</v>
      </c>
      <c r="AA163" s="25"/>
      <c r="AB163" s="2" t="s">
        <v>52</v>
      </c>
    </row>
    <row r="164" spans="1:28" ht="30" customHeight="1" x14ac:dyDescent="0.3">
      <c r="A164" s="8" t="s">
        <v>1462</v>
      </c>
      <c r="B164" s="8" t="s">
        <v>1460</v>
      </c>
      <c r="C164" s="8" t="s">
        <v>786</v>
      </c>
      <c r="D164" s="23" t="s">
        <v>787</v>
      </c>
      <c r="E164" s="24">
        <v>0</v>
      </c>
      <c r="F164" s="8" t="s">
        <v>52</v>
      </c>
      <c r="G164" s="24">
        <v>0</v>
      </c>
      <c r="H164" s="8" t="s">
        <v>52</v>
      </c>
      <c r="I164" s="24">
        <v>0</v>
      </c>
      <c r="J164" s="8" t="s">
        <v>52</v>
      </c>
      <c r="K164" s="24">
        <v>0</v>
      </c>
      <c r="L164" s="8" t="s">
        <v>52</v>
      </c>
      <c r="M164" s="24">
        <v>0</v>
      </c>
      <c r="N164" s="8" t="s">
        <v>52</v>
      </c>
      <c r="O164" s="24">
        <v>0</v>
      </c>
      <c r="P164" s="24">
        <v>197685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8" t="s">
        <v>1461</v>
      </c>
      <c r="X164" s="8" t="s">
        <v>52</v>
      </c>
      <c r="Y164" s="2" t="s">
        <v>2205</v>
      </c>
      <c r="Z164" s="2" t="s">
        <v>52</v>
      </c>
      <c r="AA164" s="25"/>
      <c r="AB164" s="2" t="s">
        <v>52</v>
      </c>
    </row>
    <row r="165" spans="1:28" ht="30" customHeight="1" x14ac:dyDescent="0.3">
      <c r="A165" s="8" t="s">
        <v>1693</v>
      </c>
      <c r="B165" s="8" t="s">
        <v>1691</v>
      </c>
      <c r="C165" s="8" t="s">
        <v>786</v>
      </c>
      <c r="D165" s="23" t="s">
        <v>787</v>
      </c>
      <c r="E165" s="24">
        <v>0</v>
      </c>
      <c r="F165" s="8" t="s">
        <v>52</v>
      </c>
      <c r="G165" s="24">
        <v>0</v>
      </c>
      <c r="H165" s="8" t="s">
        <v>52</v>
      </c>
      <c r="I165" s="24">
        <v>0</v>
      </c>
      <c r="J165" s="8" t="s">
        <v>52</v>
      </c>
      <c r="K165" s="24">
        <v>0</v>
      </c>
      <c r="L165" s="8" t="s">
        <v>52</v>
      </c>
      <c r="M165" s="24">
        <v>0</v>
      </c>
      <c r="N165" s="8" t="s">
        <v>52</v>
      </c>
      <c r="O165" s="24">
        <v>0</v>
      </c>
      <c r="P165" s="24">
        <v>165332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8" t="s">
        <v>1692</v>
      </c>
      <c r="X165" s="8" t="s">
        <v>52</v>
      </c>
      <c r="Y165" s="2" t="s">
        <v>2205</v>
      </c>
      <c r="Z165" s="2" t="s">
        <v>52</v>
      </c>
      <c r="AA165" s="25"/>
      <c r="AB165" s="2" t="s">
        <v>52</v>
      </c>
    </row>
    <row r="166" spans="1:28" ht="30" customHeight="1" x14ac:dyDescent="0.3">
      <c r="A166" s="8" t="s">
        <v>1450</v>
      </c>
      <c r="B166" s="8" t="s">
        <v>1448</v>
      </c>
      <c r="C166" s="8" t="s">
        <v>786</v>
      </c>
      <c r="D166" s="23" t="s">
        <v>787</v>
      </c>
      <c r="E166" s="24">
        <v>0</v>
      </c>
      <c r="F166" s="8" t="s">
        <v>52</v>
      </c>
      <c r="G166" s="24">
        <v>0</v>
      </c>
      <c r="H166" s="8" t="s">
        <v>52</v>
      </c>
      <c r="I166" s="24">
        <v>0</v>
      </c>
      <c r="J166" s="8" t="s">
        <v>52</v>
      </c>
      <c r="K166" s="24">
        <v>0</v>
      </c>
      <c r="L166" s="8" t="s">
        <v>52</v>
      </c>
      <c r="M166" s="24">
        <v>0</v>
      </c>
      <c r="N166" s="8" t="s">
        <v>52</v>
      </c>
      <c r="O166" s="24">
        <v>0</v>
      </c>
      <c r="P166" s="24">
        <v>217740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8" t="s">
        <v>1449</v>
      </c>
      <c r="X166" s="8" t="s">
        <v>52</v>
      </c>
      <c r="Y166" s="2" t="s">
        <v>2205</v>
      </c>
      <c r="Z166" s="2" t="s">
        <v>52</v>
      </c>
      <c r="AA166" s="25"/>
      <c r="AB166" s="2" t="s">
        <v>52</v>
      </c>
    </row>
    <row r="167" spans="1:28" ht="30" customHeight="1" x14ac:dyDescent="0.3">
      <c r="A167" s="8" t="s">
        <v>1727</v>
      </c>
      <c r="B167" s="8" t="s">
        <v>1725</v>
      </c>
      <c r="C167" s="8" t="s">
        <v>786</v>
      </c>
      <c r="D167" s="23" t="s">
        <v>787</v>
      </c>
      <c r="E167" s="24">
        <v>0</v>
      </c>
      <c r="F167" s="8" t="s">
        <v>52</v>
      </c>
      <c r="G167" s="24">
        <v>0</v>
      </c>
      <c r="H167" s="8" t="s">
        <v>52</v>
      </c>
      <c r="I167" s="24">
        <v>0</v>
      </c>
      <c r="J167" s="8" t="s">
        <v>52</v>
      </c>
      <c r="K167" s="24">
        <v>0</v>
      </c>
      <c r="L167" s="8" t="s">
        <v>52</v>
      </c>
      <c r="M167" s="24">
        <v>0</v>
      </c>
      <c r="N167" s="8" t="s">
        <v>52</v>
      </c>
      <c r="O167" s="24">
        <v>0</v>
      </c>
      <c r="P167" s="24">
        <v>214930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8" t="s">
        <v>1726</v>
      </c>
      <c r="X167" s="8" t="s">
        <v>52</v>
      </c>
      <c r="Y167" s="2" t="s">
        <v>2205</v>
      </c>
      <c r="Z167" s="2" t="s">
        <v>52</v>
      </c>
      <c r="AA167" s="25"/>
      <c r="AB167" s="2" t="s">
        <v>52</v>
      </c>
    </row>
    <row r="168" spans="1:28" ht="30" customHeight="1" x14ac:dyDescent="0.3">
      <c r="A168" s="8" t="s">
        <v>1796</v>
      </c>
      <c r="B168" s="8" t="s">
        <v>1794</v>
      </c>
      <c r="C168" s="8" t="s">
        <v>786</v>
      </c>
      <c r="D168" s="23" t="s">
        <v>787</v>
      </c>
      <c r="E168" s="24">
        <v>0</v>
      </c>
      <c r="F168" s="8" t="s">
        <v>52</v>
      </c>
      <c r="G168" s="24">
        <v>0</v>
      </c>
      <c r="H168" s="8" t="s">
        <v>52</v>
      </c>
      <c r="I168" s="24">
        <v>0</v>
      </c>
      <c r="J168" s="8" t="s">
        <v>52</v>
      </c>
      <c r="K168" s="24">
        <v>0</v>
      </c>
      <c r="L168" s="8" t="s">
        <v>52</v>
      </c>
      <c r="M168" s="24">
        <v>0</v>
      </c>
      <c r="N168" s="8" t="s">
        <v>52</v>
      </c>
      <c r="O168" s="24">
        <v>0</v>
      </c>
      <c r="P168" s="24">
        <v>200386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8" t="s">
        <v>1795</v>
      </c>
      <c r="X168" s="8" t="s">
        <v>52</v>
      </c>
      <c r="Y168" s="2" t="s">
        <v>2205</v>
      </c>
      <c r="Z168" s="2" t="s">
        <v>52</v>
      </c>
      <c r="AA168" s="25"/>
      <c r="AB168" s="2" t="s">
        <v>52</v>
      </c>
    </row>
    <row r="169" spans="1:28" ht="30" customHeight="1" x14ac:dyDescent="0.3">
      <c r="A169" s="8" t="s">
        <v>1014</v>
      </c>
      <c r="B169" s="8" t="s">
        <v>1012</v>
      </c>
      <c r="C169" s="8" t="s">
        <v>786</v>
      </c>
      <c r="D169" s="23" t="s">
        <v>787</v>
      </c>
      <c r="E169" s="24">
        <v>0</v>
      </c>
      <c r="F169" s="8" t="s">
        <v>52</v>
      </c>
      <c r="G169" s="24">
        <v>0</v>
      </c>
      <c r="H169" s="8" t="s">
        <v>52</v>
      </c>
      <c r="I169" s="24">
        <v>0</v>
      </c>
      <c r="J169" s="8" t="s">
        <v>52</v>
      </c>
      <c r="K169" s="24">
        <v>0</v>
      </c>
      <c r="L169" s="8" t="s">
        <v>52</v>
      </c>
      <c r="M169" s="24">
        <v>0</v>
      </c>
      <c r="N169" s="8" t="s">
        <v>52</v>
      </c>
      <c r="O169" s="24">
        <v>0</v>
      </c>
      <c r="P169" s="24">
        <v>206710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8" t="s">
        <v>1013</v>
      </c>
      <c r="X169" s="8" t="s">
        <v>52</v>
      </c>
      <c r="Y169" s="2" t="s">
        <v>2205</v>
      </c>
      <c r="Z169" s="2" t="s">
        <v>52</v>
      </c>
      <c r="AA169" s="25"/>
      <c r="AB169" s="2" t="s">
        <v>52</v>
      </c>
    </row>
    <row r="170" spans="1:28" ht="30" customHeight="1" x14ac:dyDescent="0.3">
      <c r="A170" s="8" t="s">
        <v>1735</v>
      </c>
      <c r="B170" s="8" t="s">
        <v>1733</v>
      </c>
      <c r="C170" s="8" t="s">
        <v>786</v>
      </c>
      <c r="D170" s="23" t="s">
        <v>787</v>
      </c>
      <c r="E170" s="24">
        <v>0</v>
      </c>
      <c r="F170" s="8" t="s">
        <v>52</v>
      </c>
      <c r="G170" s="24">
        <v>0</v>
      </c>
      <c r="H170" s="8" t="s">
        <v>52</v>
      </c>
      <c r="I170" s="24">
        <v>0</v>
      </c>
      <c r="J170" s="8" t="s">
        <v>52</v>
      </c>
      <c r="K170" s="24">
        <v>0</v>
      </c>
      <c r="L170" s="8" t="s">
        <v>52</v>
      </c>
      <c r="M170" s="24">
        <v>0</v>
      </c>
      <c r="N170" s="8" t="s">
        <v>52</v>
      </c>
      <c r="O170" s="24">
        <v>0</v>
      </c>
      <c r="P170" s="24">
        <v>161213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8" t="s">
        <v>1734</v>
      </c>
      <c r="X170" s="8" t="s">
        <v>52</v>
      </c>
      <c r="Y170" s="2" t="s">
        <v>2205</v>
      </c>
      <c r="Z170" s="2" t="s">
        <v>52</v>
      </c>
      <c r="AA170" s="25"/>
      <c r="AB170" s="2" t="s">
        <v>52</v>
      </c>
    </row>
    <row r="171" spans="1:28" ht="30" customHeight="1" x14ac:dyDescent="0.3">
      <c r="A171" s="8" t="s">
        <v>1891</v>
      </c>
      <c r="B171" s="8" t="s">
        <v>1889</v>
      </c>
      <c r="C171" s="8" t="s">
        <v>786</v>
      </c>
      <c r="D171" s="23" t="s">
        <v>787</v>
      </c>
      <c r="E171" s="24">
        <v>0</v>
      </c>
      <c r="F171" s="8" t="s">
        <v>52</v>
      </c>
      <c r="G171" s="24">
        <v>0</v>
      </c>
      <c r="H171" s="8" t="s">
        <v>52</v>
      </c>
      <c r="I171" s="24">
        <v>0</v>
      </c>
      <c r="J171" s="8" t="s">
        <v>52</v>
      </c>
      <c r="K171" s="24">
        <v>0</v>
      </c>
      <c r="L171" s="8" t="s">
        <v>52</v>
      </c>
      <c r="M171" s="24">
        <v>0</v>
      </c>
      <c r="N171" s="8" t="s">
        <v>52</v>
      </c>
      <c r="O171" s="24">
        <v>0</v>
      </c>
      <c r="P171" s="24">
        <v>203878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8" t="s">
        <v>1890</v>
      </c>
      <c r="X171" s="8" t="s">
        <v>52</v>
      </c>
      <c r="Y171" s="2" t="s">
        <v>2205</v>
      </c>
      <c r="Z171" s="2" t="s">
        <v>52</v>
      </c>
      <c r="AA171" s="25"/>
      <c r="AB171" s="2" t="s">
        <v>52</v>
      </c>
    </row>
    <row r="172" spans="1:28" ht="30" customHeight="1" x14ac:dyDescent="0.3">
      <c r="A172" s="8" t="s">
        <v>1911</v>
      </c>
      <c r="B172" s="8" t="s">
        <v>1909</v>
      </c>
      <c r="C172" s="8" t="s">
        <v>786</v>
      </c>
      <c r="D172" s="23" t="s">
        <v>787</v>
      </c>
      <c r="E172" s="24">
        <v>0</v>
      </c>
      <c r="F172" s="8" t="s">
        <v>52</v>
      </c>
      <c r="G172" s="24">
        <v>0</v>
      </c>
      <c r="H172" s="8" t="s">
        <v>52</v>
      </c>
      <c r="I172" s="24">
        <v>0</v>
      </c>
      <c r="J172" s="8" t="s">
        <v>52</v>
      </c>
      <c r="K172" s="24">
        <v>0</v>
      </c>
      <c r="L172" s="8" t="s">
        <v>52</v>
      </c>
      <c r="M172" s="24">
        <v>0</v>
      </c>
      <c r="N172" s="8" t="s">
        <v>52</v>
      </c>
      <c r="O172" s="24">
        <v>0</v>
      </c>
      <c r="P172" s="24">
        <v>176975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8" t="s">
        <v>1910</v>
      </c>
      <c r="X172" s="8" t="s">
        <v>52</v>
      </c>
      <c r="Y172" s="2" t="s">
        <v>2205</v>
      </c>
      <c r="Z172" s="2" t="s">
        <v>52</v>
      </c>
      <c r="AA172" s="25"/>
      <c r="AB172" s="2" t="s">
        <v>52</v>
      </c>
    </row>
    <row r="173" spans="1:28" ht="30" customHeight="1" x14ac:dyDescent="0.3">
      <c r="A173" s="8" t="s">
        <v>1874</v>
      </c>
      <c r="B173" s="8" t="s">
        <v>1872</v>
      </c>
      <c r="C173" s="8" t="s">
        <v>786</v>
      </c>
      <c r="D173" s="23" t="s">
        <v>787</v>
      </c>
      <c r="E173" s="24">
        <v>0</v>
      </c>
      <c r="F173" s="8" t="s">
        <v>52</v>
      </c>
      <c r="G173" s="24">
        <v>0</v>
      </c>
      <c r="H173" s="8" t="s">
        <v>52</v>
      </c>
      <c r="I173" s="24">
        <v>0</v>
      </c>
      <c r="J173" s="8" t="s">
        <v>52</v>
      </c>
      <c r="K173" s="24">
        <v>0</v>
      </c>
      <c r="L173" s="8" t="s">
        <v>52</v>
      </c>
      <c r="M173" s="24">
        <v>0</v>
      </c>
      <c r="N173" s="8" t="s">
        <v>52</v>
      </c>
      <c r="O173" s="24">
        <v>0</v>
      </c>
      <c r="P173" s="24">
        <v>137974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8" t="s">
        <v>1873</v>
      </c>
      <c r="X173" s="8" t="s">
        <v>52</v>
      </c>
      <c r="Y173" s="2" t="s">
        <v>2205</v>
      </c>
      <c r="Z173" s="2" t="s">
        <v>52</v>
      </c>
      <c r="AA173" s="25"/>
      <c r="AB173" s="2" t="s">
        <v>52</v>
      </c>
    </row>
    <row r="174" spans="1:28" ht="30" customHeight="1" x14ac:dyDescent="0.3">
      <c r="A174" s="8" t="s">
        <v>2212</v>
      </c>
      <c r="B174" s="8" t="s">
        <v>2213</v>
      </c>
      <c r="C174" s="8" t="s">
        <v>2214</v>
      </c>
      <c r="D174" s="23" t="s">
        <v>787</v>
      </c>
      <c r="E174" s="24">
        <v>0</v>
      </c>
      <c r="F174" s="8" t="s">
        <v>52</v>
      </c>
      <c r="G174" s="24">
        <v>0</v>
      </c>
      <c r="H174" s="8" t="s">
        <v>52</v>
      </c>
      <c r="I174" s="24">
        <v>0</v>
      </c>
      <c r="J174" s="8" t="s">
        <v>52</v>
      </c>
      <c r="K174" s="24">
        <v>0</v>
      </c>
      <c r="L174" s="8" t="s">
        <v>52</v>
      </c>
      <c r="M174" s="24">
        <v>0</v>
      </c>
      <c r="N174" s="8" t="s">
        <v>52</v>
      </c>
      <c r="O174" s="24">
        <v>0</v>
      </c>
      <c r="P174" s="24">
        <v>181699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8" t="s">
        <v>2215</v>
      </c>
      <c r="X174" s="8" t="s">
        <v>52</v>
      </c>
      <c r="Y174" s="2" t="s">
        <v>2205</v>
      </c>
      <c r="Z174" s="2" t="s">
        <v>52</v>
      </c>
      <c r="AA174" s="25"/>
      <c r="AB174" s="2" t="s">
        <v>52</v>
      </c>
    </row>
    <row r="175" spans="1:28" ht="30" customHeight="1" x14ac:dyDescent="0.3">
      <c r="A175" s="8" t="s">
        <v>567</v>
      </c>
      <c r="B175" s="8" t="s">
        <v>565</v>
      </c>
      <c r="C175" s="8" t="s">
        <v>52</v>
      </c>
      <c r="D175" s="23" t="s">
        <v>330</v>
      </c>
      <c r="E175" s="24">
        <v>0</v>
      </c>
      <c r="F175" s="8" t="s">
        <v>52</v>
      </c>
      <c r="G175" s="24">
        <v>0</v>
      </c>
      <c r="H175" s="8" t="s">
        <v>52</v>
      </c>
      <c r="I175" s="24">
        <v>0</v>
      </c>
      <c r="J175" s="8" t="s">
        <v>52</v>
      </c>
      <c r="K175" s="24">
        <v>0</v>
      </c>
      <c r="L175" s="8" t="s">
        <v>52</v>
      </c>
      <c r="M175" s="24">
        <v>0</v>
      </c>
      <c r="N175" s="8" t="s">
        <v>52</v>
      </c>
      <c r="O175" s="24">
        <v>0</v>
      </c>
      <c r="P175" s="24">
        <v>1090909</v>
      </c>
      <c r="Q175" s="24">
        <v>0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8" t="s">
        <v>566</v>
      </c>
      <c r="X175" s="8" t="s">
        <v>52</v>
      </c>
      <c r="Y175" s="2" t="s">
        <v>52</v>
      </c>
      <c r="Z175" s="2" t="s">
        <v>52</v>
      </c>
      <c r="AA175" s="25"/>
      <c r="AB175" s="2" t="s">
        <v>52</v>
      </c>
    </row>
  </sheetData>
  <mergeCells count="15">
    <mergeCell ref="Y3:Y4"/>
    <mergeCell ref="Z3:Z4"/>
    <mergeCell ref="AA3:AA4"/>
    <mergeCell ref="AB3:AB4"/>
    <mergeCell ref="A1:X1"/>
    <mergeCell ref="A2:X2"/>
    <mergeCell ref="A3:A4"/>
    <mergeCell ref="B3:B4"/>
    <mergeCell ref="C3:C4"/>
    <mergeCell ref="D3:D4"/>
    <mergeCell ref="E3:O3"/>
    <mergeCell ref="P3:P4"/>
    <mergeCell ref="Q3:V3"/>
    <mergeCell ref="W3:W4"/>
    <mergeCell ref="X3:X4"/>
  </mergeCells>
  <phoneticPr fontId="1" type="noConversion"/>
  <pageMargins left="0.78740157480314954" right="0" top="0.39370078740157477" bottom="0.39370078740157477" header="0" footer="0"/>
  <pageSetup paperSize="9" scale="4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0"/>
  <sheetViews>
    <sheetView workbookViewId="0"/>
  </sheetViews>
  <sheetFormatPr defaultRowHeight="16.5" x14ac:dyDescent="0.3"/>
  <sheetData>
    <row r="1" spans="1:7" x14ac:dyDescent="0.3">
      <c r="A1" t="s">
        <v>2295</v>
      </c>
    </row>
    <row r="2" spans="1:7" x14ac:dyDescent="0.3">
      <c r="A2" s="1" t="s">
        <v>2296</v>
      </c>
      <c r="B2" t="s">
        <v>1860</v>
      </c>
      <c r="C2" s="1" t="s">
        <v>2297</v>
      </c>
    </row>
    <row r="3" spans="1:7" x14ac:dyDescent="0.3">
      <c r="A3" s="1" t="s">
        <v>2298</v>
      </c>
      <c r="B3" t="s">
        <v>2299</v>
      </c>
    </row>
    <row r="4" spans="1:7" x14ac:dyDescent="0.3">
      <c r="A4" s="1" t="s">
        <v>2300</v>
      </c>
      <c r="B4">
        <v>5</v>
      </c>
    </row>
    <row r="5" spans="1:7" x14ac:dyDescent="0.3">
      <c r="A5" s="1" t="s">
        <v>2301</v>
      </c>
      <c r="B5">
        <v>5</v>
      </c>
    </row>
    <row r="6" spans="1:7" x14ac:dyDescent="0.3">
      <c r="A6" s="1" t="s">
        <v>2302</v>
      </c>
      <c r="B6" t="s">
        <v>2303</v>
      </c>
    </row>
    <row r="7" spans="1:7" x14ac:dyDescent="0.3">
      <c r="A7" s="1" t="s">
        <v>2304</v>
      </c>
      <c r="B7" t="s">
        <v>1922</v>
      </c>
      <c r="C7" t="s">
        <v>64</v>
      </c>
    </row>
    <row r="8" spans="1:7" x14ac:dyDescent="0.3">
      <c r="A8" s="1" t="s">
        <v>2305</v>
      </c>
      <c r="B8" t="s">
        <v>1922</v>
      </c>
      <c r="C8">
        <v>2</v>
      </c>
    </row>
    <row r="9" spans="1:7" x14ac:dyDescent="0.3">
      <c r="A9" s="1" t="s">
        <v>2306</v>
      </c>
      <c r="B9" t="s">
        <v>2023</v>
      </c>
      <c r="C9" t="s">
        <v>2025</v>
      </c>
      <c r="D9" t="s">
        <v>2026</v>
      </c>
      <c r="E9" t="s">
        <v>2027</v>
      </c>
      <c r="F9" t="s">
        <v>2028</v>
      </c>
      <c r="G9" t="s">
        <v>2307</v>
      </c>
    </row>
    <row r="10" spans="1:7" x14ac:dyDescent="0.3">
      <c r="A10" s="1" t="s">
        <v>2308</v>
      </c>
      <c r="B10">
        <v>1157</v>
      </c>
      <c r="C10">
        <v>0</v>
      </c>
      <c r="D10">
        <v>0</v>
      </c>
    </row>
    <row r="11" spans="1:7" x14ac:dyDescent="0.3">
      <c r="A11" s="1" t="s">
        <v>2309</v>
      </c>
      <c r="B11" t="s">
        <v>2310</v>
      </c>
      <c r="C11">
        <v>4</v>
      </c>
    </row>
    <row r="12" spans="1:7" x14ac:dyDescent="0.3">
      <c r="A12" s="1" t="s">
        <v>2311</v>
      </c>
      <c r="B12" t="s">
        <v>2310</v>
      </c>
      <c r="C12">
        <v>4</v>
      </c>
    </row>
    <row r="13" spans="1:7" x14ac:dyDescent="0.3">
      <c r="A13" s="1" t="s">
        <v>2312</v>
      </c>
      <c r="B13" t="s">
        <v>2310</v>
      </c>
      <c r="C13">
        <v>3</v>
      </c>
    </row>
    <row r="14" spans="1:7" x14ac:dyDescent="0.3">
      <c r="A14" s="1" t="s">
        <v>2313</v>
      </c>
      <c r="B14" t="s">
        <v>1922</v>
      </c>
      <c r="C14">
        <v>5</v>
      </c>
    </row>
    <row r="15" spans="1:7" x14ac:dyDescent="0.3">
      <c r="A15" s="1" t="s">
        <v>2314</v>
      </c>
      <c r="B15" t="s">
        <v>1860</v>
      </c>
      <c r="C15" t="s">
        <v>2315</v>
      </c>
      <c r="D15" t="s">
        <v>2315</v>
      </c>
      <c r="E15" t="s">
        <v>2315</v>
      </c>
      <c r="F15">
        <v>1</v>
      </c>
    </row>
    <row r="16" spans="1:7" x14ac:dyDescent="0.3">
      <c r="A16" s="1" t="s">
        <v>2316</v>
      </c>
      <c r="B16">
        <v>1.1100000000000001</v>
      </c>
      <c r="C16">
        <v>1.1200000000000001</v>
      </c>
    </row>
    <row r="17" spans="1:13" x14ac:dyDescent="0.3">
      <c r="A17" s="1" t="s">
        <v>2317</v>
      </c>
      <c r="B17">
        <v>1</v>
      </c>
      <c r="C17">
        <v>1.5</v>
      </c>
      <c r="D17">
        <v>1.1599999999999999</v>
      </c>
      <c r="E17">
        <v>1.6</v>
      </c>
      <c r="F17">
        <v>1.6</v>
      </c>
      <c r="G17">
        <v>1.6</v>
      </c>
      <c r="H17">
        <v>1.94</v>
      </c>
      <c r="I17">
        <v>1.94</v>
      </c>
      <c r="J17">
        <v>1.94</v>
      </c>
      <c r="K17">
        <v>1</v>
      </c>
      <c r="L17">
        <v>1</v>
      </c>
      <c r="M17">
        <v>1</v>
      </c>
    </row>
    <row r="18" spans="1:13" x14ac:dyDescent="0.3">
      <c r="A18" s="1" t="s">
        <v>2318</v>
      </c>
      <c r="B18">
        <v>1.25</v>
      </c>
      <c r="C18">
        <v>1.071</v>
      </c>
    </row>
    <row r="19" spans="1:13" x14ac:dyDescent="0.3">
      <c r="A19" s="1" t="s">
        <v>2319</v>
      </c>
    </row>
    <row r="20" spans="1:13" x14ac:dyDescent="0.3">
      <c r="A20" s="1" t="s">
        <v>2320</v>
      </c>
      <c r="B20" s="1" t="s">
        <v>1922</v>
      </c>
      <c r="C20">
        <v>1</v>
      </c>
    </row>
    <row r="21" spans="1:13" x14ac:dyDescent="0.3">
      <c r="A21" t="s">
        <v>1918</v>
      </c>
      <c r="B21" t="s">
        <v>2321</v>
      </c>
      <c r="C21" t="s">
        <v>2322</v>
      </c>
    </row>
    <row r="22" spans="1:13" x14ac:dyDescent="0.3">
      <c r="A22">
        <v>1</v>
      </c>
      <c r="B22" s="1" t="s">
        <v>2323</v>
      </c>
      <c r="C22" s="1" t="s">
        <v>2228</v>
      </c>
    </row>
    <row r="23" spans="1:13" x14ac:dyDescent="0.3">
      <c r="A23">
        <v>2</v>
      </c>
      <c r="B23" s="1" t="s">
        <v>2324</v>
      </c>
      <c r="C23" s="1" t="s">
        <v>2325</v>
      </c>
    </row>
    <row r="24" spans="1:13" x14ac:dyDescent="0.3">
      <c r="A24">
        <v>3</v>
      </c>
      <c r="B24" s="1" t="s">
        <v>2326</v>
      </c>
      <c r="C24" s="1" t="s">
        <v>2327</v>
      </c>
    </row>
    <row r="25" spans="1:13" x14ac:dyDescent="0.3">
      <c r="A25">
        <v>4</v>
      </c>
      <c r="B25" s="1" t="s">
        <v>2328</v>
      </c>
      <c r="C25" s="1" t="s">
        <v>2329</v>
      </c>
    </row>
    <row r="26" spans="1:13" x14ac:dyDescent="0.3">
      <c r="A26">
        <v>5</v>
      </c>
      <c r="B26" s="1" t="s">
        <v>2330</v>
      </c>
      <c r="C26" s="1" t="s">
        <v>52</v>
      </c>
    </row>
    <row r="27" spans="1:13" x14ac:dyDescent="0.3">
      <c r="A27">
        <v>6</v>
      </c>
      <c r="B27" s="1" t="s">
        <v>2285</v>
      </c>
      <c r="C27" s="1" t="s">
        <v>2284</v>
      </c>
    </row>
    <row r="28" spans="1:13" x14ac:dyDescent="0.3">
      <c r="A28">
        <v>7</v>
      </c>
      <c r="B28" s="1" t="s">
        <v>2331</v>
      </c>
      <c r="C28" s="1" t="s">
        <v>52</v>
      </c>
    </row>
    <row r="29" spans="1:13" x14ac:dyDescent="0.3">
      <c r="A29">
        <v>8</v>
      </c>
      <c r="B29" s="1" t="s">
        <v>2331</v>
      </c>
      <c r="C29" s="1" t="s">
        <v>52</v>
      </c>
    </row>
    <row r="30" spans="1:13" x14ac:dyDescent="0.3">
      <c r="A30">
        <v>9</v>
      </c>
      <c r="B30" s="1" t="s">
        <v>2331</v>
      </c>
      <c r="C30" s="1" t="s">
        <v>52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 지정된 범위</vt:lpstr>
      </vt:variant>
      <vt:variant>
        <vt:i4>15</vt:i4>
      </vt:variant>
    </vt:vector>
  </HeadingPairs>
  <TitlesOfParts>
    <vt:vector size="24" baseType="lpstr">
      <vt:lpstr>원가계산서</vt:lpstr>
      <vt:lpstr>공종별집계표</vt:lpstr>
      <vt:lpstr>공종별내역서</vt:lpstr>
      <vt:lpstr>일위대가목록</vt:lpstr>
      <vt:lpstr>일위대가</vt:lpstr>
      <vt:lpstr>중기단가목록</vt:lpstr>
      <vt:lpstr>중기단가산출서</vt:lpstr>
      <vt:lpstr>단가대비표</vt:lpstr>
      <vt:lpstr> 공사설정 </vt:lpstr>
      <vt:lpstr>공종별내역서!Print_Area</vt:lpstr>
      <vt:lpstr>공종별집계표!Print_Area</vt:lpstr>
      <vt:lpstr>단가대비표!Print_Area</vt:lpstr>
      <vt:lpstr>일위대가!Print_Area</vt:lpstr>
      <vt:lpstr>일위대가목록!Print_Area</vt:lpstr>
      <vt:lpstr>중기단가목록!Print_Area</vt:lpstr>
      <vt:lpstr>중기단가산출서!Print_Area</vt:lpstr>
      <vt:lpstr>공종별내역서!Print_Titles</vt:lpstr>
      <vt:lpstr>공종별집계표!Print_Titles</vt:lpstr>
      <vt:lpstr>단가대비표!Print_Titles</vt:lpstr>
      <vt:lpstr>원가계산서!Print_Titles</vt:lpstr>
      <vt:lpstr>일위대가!Print_Titles</vt:lpstr>
      <vt:lpstr>일위대가목록!Print_Titles</vt:lpstr>
      <vt:lpstr>중기단가목록!Print_Titles</vt:lpstr>
      <vt:lpstr>중기단가산출서!Print_Titles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2020-09-29T08:02:46Z</dcterms:created>
  <dcterms:modified xsi:type="dcterms:W3CDTF">2020-10-07T05:22:29Z</dcterms:modified>
</cp:coreProperties>
</file>